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drew\Andrew since 2006\DiscDogging\DiscDogDuell-DDD\2019\"/>
    </mc:Choice>
  </mc:AlternateContent>
  <xr:revisionPtr revIDLastSave="0" documentId="10_ncr:100000_{39A4C1FF-4716-4EF5-BDD8-CE9EEC9ACC92}" xr6:coauthVersionLast="31" xr6:coauthVersionMax="31" xr10:uidLastSave="{00000000-0000-0000-0000-000000000000}"/>
  <bookViews>
    <workbookView xWindow="480" yWindow="132" windowWidth="22116" windowHeight="9468" firstSheet="2" activeTab="2" xr2:uid="{00000000-000D-0000-FFFF-FFFF00000000}"/>
  </bookViews>
  <sheets>
    <sheet name="Gruppenraster" sheetId="5" state="hidden" r:id="rId1"/>
    <sheet name="Beispielraster 16TN" sheetId="6" state="hidden" r:id="rId2"/>
    <sheet name="Turnierraster-Blank" sheetId="16" r:id="rId3"/>
  </sheets>
  <calcPr calcId="179017"/>
</workbook>
</file>

<file path=xl/calcChain.xml><?xml version="1.0" encoding="utf-8"?>
<calcChain xmlns="http://schemas.openxmlformats.org/spreadsheetml/2006/main">
  <c r="M53" i="16" l="1"/>
  <c r="M50" i="16"/>
  <c r="G51" i="16"/>
  <c r="G50" i="16"/>
  <c r="O27" i="6" l="1"/>
  <c r="O26" i="6"/>
  <c r="D52" i="6" l="1"/>
  <c r="D55" i="6" s="1"/>
  <c r="D47" i="6"/>
  <c r="D50" i="6" s="1"/>
  <c r="F45" i="6"/>
  <c r="K45" i="6" s="1"/>
  <c r="Q44" i="6" s="1"/>
  <c r="N42" i="6"/>
  <c r="N45" i="6" s="1"/>
  <c r="I42" i="6"/>
  <c r="I45" i="6" s="1"/>
  <c r="F42" i="6"/>
  <c r="K40" i="6" s="1"/>
  <c r="Q39" i="6" s="1"/>
  <c r="D42" i="6"/>
  <c r="D45" i="6" s="1"/>
  <c r="F40" i="6"/>
  <c r="K37" i="6" s="1"/>
  <c r="Q37" i="6" s="1"/>
  <c r="N37" i="6"/>
  <c r="N40" i="6" s="1"/>
  <c r="I37" i="6"/>
  <c r="I40" i="6" s="1"/>
  <c r="F37" i="6"/>
  <c r="K42" i="6" s="1"/>
  <c r="Q42" i="6" s="1"/>
  <c r="D37" i="6"/>
  <c r="D40" i="6" s="1"/>
  <c r="H36" i="6"/>
  <c r="M36" i="6" s="1"/>
  <c r="G36" i="6"/>
  <c r="L36" i="6" s="1"/>
  <c r="F36" i="6"/>
  <c r="K36" i="6" s="1"/>
  <c r="O30" i="6"/>
  <c r="O23" i="6"/>
  <c r="O29" i="6"/>
  <c r="O22" i="6"/>
  <c r="O28" i="6"/>
  <c r="O21" i="6"/>
  <c r="O20" i="6"/>
  <c r="L26" i="6"/>
  <c r="O19" i="6"/>
  <c r="O18" i="6"/>
  <c r="O17" i="6"/>
  <c r="O14" i="6"/>
  <c r="O13" i="6"/>
  <c r="O12" i="6"/>
  <c r="O11" i="6"/>
  <c r="O10" i="6"/>
  <c r="O9" i="6"/>
  <c r="L8" i="6"/>
</calcChain>
</file>

<file path=xl/sharedStrings.xml><?xml version="1.0" encoding="utf-8"?>
<sst xmlns="http://schemas.openxmlformats.org/spreadsheetml/2006/main" count="421" uniqueCount="103">
  <si>
    <t>D1</t>
  </si>
  <si>
    <t>TeamA</t>
  </si>
  <si>
    <t>TeamB</t>
  </si>
  <si>
    <t>TeamC</t>
  </si>
  <si>
    <t>TeamD</t>
  </si>
  <si>
    <t>TeamE</t>
  </si>
  <si>
    <t>TeamF</t>
  </si>
  <si>
    <t>TeamG</t>
  </si>
  <si>
    <t>TeamH</t>
  </si>
  <si>
    <t>D2</t>
  </si>
  <si>
    <t>Turnier, Ort, Datum</t>
  </si>
  <si>
    <t>Spieler1</t>
  </si>
  <si>
    <t>Spieler2</t>
  </si>
  <si>
    <t>Spieler3</t>
  </si>
  <si>
    <t>Anzahl an Teams:</t>
  </si>
  <si>
    <t>Gruppe1</t>
  </si>
  <si>
    <t>Anzahl 4er Gruppen:</t>
  </si>
  <si>
    <t>Anzahl 5er Gruppen:</t>
  </si>
  <si>
    <t>Anzahl 6er Gruppen:</t>
  </si>
  <si>
    <t>Info</t>
  </si>
  <si>
    <t>Spieler4</t>
  </si>
  <si>
    <t>Rang</t>
  </si>
  <si>
    <t>Punkte</t>
  </si>
  <si>
    <t>Spieler5</t>
  </si>
  <si>
    <t>Spieler6</t>
  </si>
  <si>
    <t>2:1</t>
  </si>
  <si>
    <t>1:2</t>
  </si>
  <si>
    <t>Spiele pro Duell in Gruppenphase</t>
  </si>
  <si>
    <t>Spiele pro Duell in Playoffphase</t>
  </si>
  <si>
    <t>Gesamtzahl Duelle</t>
  </si>
  <si>
    <t>1:1</t>
  </si>
  <si>
    <t>0:2</t>
  </si>
  <si>
    <t>2:0</t>
  </si>
  <si>
    <t>Team</t>
  </si>
  <si>
    <t>Playoffs</t>
  </si>
  <si>
    <t>Punkte für Gesamtwertung</t>
  </si>
  <si>
    <t>Punkte des Turniers gesamt:</t>
  </si>
  <si>
    <t>Zusatzpunkte für</t>
  </si>
  <si>
    <t>"+Punkte für Semifinalsieg"</t>
  </si>
  <si>
    <t>"+Punkte für 3. Platz"</t>
  </si>
  <si>
    <t>"+Punkte für 2. Platz"</t>
  </si>
  <si>
    <t>"+Punkte für 1. Platz"</t>
  </si>
  <si>
    <t>Punkte für Gruppensieger</t>
  </si>
  <si>
    <t>Punkte für Gruppen-2ter</t>
  </si>
  <si>
    <t>Punkte für Gruppen-3ter</t>
  </si>
  <si>
    <t>Punkte für Gruppen-4ter</t>
  </si>
  <si>
    <t>Punkte für Gruppen-5ter</t>
  </si>
  <si>
    <t>Punkte für Gruppen-6er</t>
  </si>
  <si>
    <t>LL</t>
  </si>
  <si>
    <t>Viertelfinale</t>
  </si>
  <si>
    <t>Semifinale</t>
  </si>
  <si>
    <t>Finale</t>
  </si>
  <si>
    <t>Tageswertung</t>
  </si>
  <si>
    <t>Stechen</t>
  </si>
  <si>
    <t>Grupperaster 6er</t>
  </si>
  <si>
    <t>Grupperaster 5er</t>
  </si>
  <si>
    <t>Grupperaster 4er</t>
  </si>
  <si>
    <t>Gruppe2</t>
  </si>
  <si>
    <t>Gruppe3</t>
  </si>
  <si>
    <t>DDD-Beispielturnier, Waidring, 28.8.2017</t>
  </si>
  <si>
    <t>Gruppe4</t>
  </si>
  <si>
    <t>Team Name</t>
  </si>
  <si>
    <t>Gruppenphase</t>
  </si>
  <si>
    <t>www.discdogduell.at</t>
  </si>
  <si>
    <t>Nr</t>
  </si>
  <si>
    <t xml:space="preserve">Richter: </t>
  </si>
  <si>
    <t>* Stechen bei Duellgleichstand</t>
  </si>
  <si>
    <t>*</t>
  </si>
  <si>
    <t>facebook.com/discdogduell</t>
  </si>
  <si>
    <t>Parcourshelfer</t>
  </si>
  <si>
    <t>* Neben den Gruppensiegern sind die TN mit den meisten Punkten über alle Gruppen fürs Playoff qualifiziert</t>
  </si>
  <si>
    <t xml:space="preserve">Ergebnis
</t>
  </si>
  <si>
    <t xml:space="preserve">Punkte
</t>
  </si>
  <si>
    <t>Punkte
Summe</t>
  </si>
  <si>
    <t>Platz</t>
  </si>
  <si>
    <t>Tages
Punkte</t>
  </si>
  <si>
    <t>Antrittspunkte</t>
  </si>
  <si>
    <t>Turnierpunkte</t>
  </si>
  <si>
    <t>Reihung Platz 1-4 laut Playoff</t>
  </si>
  <si>
    <t>Gruppe E</t>
  </si>
  <si>
    <t>Gruppe C</t>
  </si>
  <si>
    <t>Gruppe A</t>
  </si>
  <si>
    <t>Endstand der</t>
  </si>
  <si>
    <t>DDD-Spiel</t>
  </si>
  <si>
    <t>#1</t>
  </si>
  <si>
    <t>#2</t>
  </si>
  <si>
    <t>#3</t>
  </si>
  <si>
    <t>#4</t>
  </si>
  <si>
    <t>Gruppe B</t>
  </si>
  <si>
    <t>Ergebnis der</t>
  </si>
  <si>
    <t>Gruppe D</t>
  </si>
  <si>
    <t>Gruppe F</t>
  </si>
  <si>
    <t>Mitteilungen der Turnierleitung</t>
  </si>
  <si>
    <t xml:space="preserve">Ort:                                                            </t>
  </si>
  <si>
    <t>Datum:</t>
  </si>
  <si>
    <t>Results DDD-Series Turnier 2019</t>
  </si>
  <si>
    <t xml:space="preserve">Information: </t>
  </si>
  <si>
    <t>Erzielte Punkte aus der Gruppenphase</t>
  </si>
  <si>
    <t>Turnierplatzierung</t>
  </si>
  <si>
    <t>Ermittlung der Turnierplatzierung</t>
  </si>
  <si>
    <t>= Tagespunkte</t>
  </si>
  <si>
    <t>Reihung der Teams durch Tagespunkte</t>
  </si>
  <si>
    <t>Info: Berechnung Turnierpunkte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</si>
</sst>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Arial"/>
      <family val="2"/>
    </font>
    <font>
      <sz val="26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</font>
    <font>
      <sz val="16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6"/>
      <color rgb="FFFF0000"/>
      <name val="Arial"/>
      <family val="2"/>
    </font>
    <font>
      <u/>
      <sz val="12"/>
      <color theme="1"/>
      <name val="Calibri"/>
      <family val="2"/>
      <scheme val="minor"/>
    </font>
    <font>
      <b/>
      <sz val="28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5"/>
      <name val="Calibri"/>
      <family val="2"/>
      <scheme val="minor"/>
    </font>
    <font>
      <sz val="15"/>
      <name val="Arial"/>
      <family val="2"/>
    </font>
    <font>
      <b/>
      <sz val="48"/>
      <name val="Arial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000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92FC"/>
        <bgColor indexed="64"/>
      </patternFill>
    </fill>
    <fill>
      <patternFill patternType="solid">
        <fgColor rgb="FFE8D80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353BD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Dashed">
        <color theme="3"/>
      </top>
      <bottom style="thick">
        <color indexed="64"/>
      </bottom>
      <diagonal/>
    </border>
    <border>
      <left/>
      <right/>
      <top style="mediumDashed">
        <color theme="3"/>
      </top>
      <bottom style="thick">
        <color indexed="64"/>
      </bottom>
      <diagonal/>
    </border>
    <border>
      <left/>
      <right style="thick">
        <color indexed="64"/>
      </right>
      <top style="mediumDashed">
        <color theme="3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theme="3"/>
      </bottom>
      <diagonal/>
    </border>
    <border>
      <left/>
      <right/>
      <top style="thick">
        <color indexed="64"/>
      </top>
      <bottom style="mediumDashed">
        <color theme="3"/>
      </bottom>
      <diagonal/>
    </border>
    <border>
      <left/>
      <right style="thick">
        <color indexed="64"/>
      </right>
      <top style="thick">
        <color indexed="64"/>
      </top>
      <bottom style="mediumDashed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medium">
        <color indexed="64"/>
      </right>
      <top/>
      <bottom/>
      <diagonal/>
    </border>
    <border>
      <left style="thin">
        <color theme="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Dashed">
        <color theme="3"/>
      </top>
      <bottom/>
      <diagonal/>
    </border>
    <border>
      <left/>
      <right/>
      <top style="mediumDashed">
        <color theme="3"/>
      </top>
      <bottom/>
      <diagonal/>
    </border>
    <border>
      <left/>
      <right style="thick">
        <color indexed="64"/>
      </right>
      <top style="mediumDashed">
        <color theme="3"/>
      </top>
      <bottom/>
      <diagonal/>
    </border>
    <border>
      <left style="thick">
        <color indexed="64"/>
      </left>
      <right/>
      <top/>
      <bottom style="mediumDashed">
        <color theme="3"/>
      </bottom>
      <diagonal/>
    </border>
    <border>
      <left/>
      <right/>
      <top/>
      <bottom style="mediumDashed">
        <color theme="3"/>
      </bottom>
      <diagonal/>
    </border>
    <border>
      <left/>
      <right style="thick">
        <color indexed="64"/>
      </right>
      <top/>
      <bottom style="mediumDashed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rgb="FF92D050"/>
      </left>
      <right/>
      <top style="dotted">
        <color rgb="FF92D050"/>
      </top>
      <bottom/>
      <diagonal/>
    </border>
    <border>
      <left/>
      <right/>
      <top style="dotted">
        <color rgb="FF92D050"/>
      </top>
      <bottom/>
      <diagonal/>
    </border>
    <border>
      <left/>
      <right style="dotted">
        <color rgb="FF92D050"/>
      </right>
      <top style="dotted">
        <color rgb="FF92D050"/>
      </top>
      <bottom/>
      <diagonal/>
    </border>
    <border>
      <left style="dotted">
        <color rgb="FF92D050"/>
      </left>
      <right/>
      <top/>
      <bottom/>
      <diagonal/>
    </border>
    <border>
      <left/>
      <right style="dotted">
        <color rgb="FF92D050"/>
      </right>
      <top/>
      <bottom/>
      <diagonal/>
    </border>
    <border>
      <left/>
      <right/>
      <top/>
      <bottom style="dotted">
        <color rgb="FF92D050"/>
      </bottom>
      <diagonal/>
    </border>
    <border>
      <left/>
      <right style="dotted">
        <color rgb="FF92D050"/>
      </right>
      <top/>
      <bottom style="dotted">
        <color rgb="FF92D050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3" fillId="0" borderId="0" xfId="0" applyFont="1" applyFill="1" applyAlignment="1"/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180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8" fillId="0" borderId="0" xfId="0" applyFont="1"/>
    <xf numFmtId="0" fontId="0" fillId="3" borderId="0" xfId="0" applyFill="1"/>
    <xf numFmtId="0" fontId="7" fillId="8" borderId="0" xfId="0" applyFont="1" applyFill="1"/>
    <xf numFmtId="0" fontId="7" fillId="3" borderId="0" xfId="0" applyFont="1" applyFill="1"/>
    <xf numFmtId="49" fontId="7" fillId="0" borderId="0" xfId="0" applyNumberFormat="1" applyFont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6" borderId="14" xfId="0" applyNumberFormat="1" applyFont="1" applyFill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4" borderId="0" xfId="0" applyFont="1" applyFill="1"/>
    <xf numFmtId="0" fontId="8" fillId="6" borderId="0" xfId="0" applyFont="1" applyFill="1" applyProtection="1"/>
    <xf numFmtId="0" fontId="0" fillId="6" borderId="0" xfId="0" applyFill="1" applyProtection="1"/>
    <xf numFmtId="0" fontId="9" fillId="6" borderId="0" xfId="0" applyFont="1" applyFill="1" applyProtection="1"/>
    <xf numFmtId="0" fontId="6" fillId="6" borderId="0" xfId="0" applyFont="1" applyFill="1" applyProtection="1"/>
    <xf numFmtId="1" fontId="6" fillId="6" borderId="0" xfId="0" applyNumberFormat="1" applyFont="1" applyFill="1" applyProtection="1"/>
    <xf numFmtId="0" fontId="6" fillId="5" borderId="0" xfId="0" applyFont="1" applyFill="1" applyProtection="1"/>
    <xf numFmtId="0" fontId="0" fillId="5" borderId="0" xfId="0" applyFill="1" applyProtection="1"/>
    <xf numFmtId="49" fontId="7" fillId="0" borderId="0" xfId="0" applyNumberFormat="1" applyFont="1" applyBorder="1" applyAlignment="1">
      <alignment horizontal="left"/>
    </xf>
    <xf numFmtId="0" fontId="6" fillId="3" borderId="0" xfId="0" applyFont="1" applyFill="1" applyProtection="1"/>
    <xf numFmtId="0" fontId="6" fillId="6" borderId="13" xfId="0" applyFont="1" applyFill="1" applyBorder="1" applyProtection="1"/>
    <xf numFmtId="0" fontId="6" fillId="9" borderId="13" xfId="0" applyFont="1" applyFill="1" applyBorder="1" applyProtection="1"/>
    <xf numFmtId="0" fontId="6" fillId="7" borderId="13" xfId="0" applyFont="1" applyFill="1" applyBorder="1" applyProtection="1"/>
    <xf numFmtId="0" fontId="6" fillId="10" borderId="13" xfId="0" applyFont="1" applyFill="1" applyBorder="1" applyProtection="1"/>
    <xf numFmtId="49" fontId="7" fillId="6" borderId="17" xfId="0" applyNumberFormat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2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7" fillId="8" borderId="10" xfId="0" applyFont="1" applyFill="1" applyBorder="1"/>
    <xf numFmtId="0" fontId="7" fillId="8" borderId="11" xfId="0" applyFont="1" applyFill="1" applyBorder="1"/>
    <xf numFmtId="0" fontId="7" fillId="8" borderId="12" xfId="0" applyFont="1" applyFill="1" applyBorder="1"/>
    <xf numFmtId="0" fontId="11" fillId="2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1" fontId="14" fillId="0" borderId="24" xfId="0" applyNumberFormat="1" applyFont="1" applyBorder="1"/>
    <xf numFmtId="49" fontId="14" fillId="0" borderId="0" xfId="0" applyNumberFormat="1" applyFont="1" applyBorder="1" applyAlignment="1">
      <alignment horizontal="center" wrapText="1"/>
    </xf>
    <xf numFmtId="0" fontId="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/>
    <xf numFmtId="49" fontId="15" fillId="0" borderId="0" xfId="0" applyNumberFormat="1" applyFont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0" fontId="22" fillId="0" borderId="0" xfId="0" applyFont="1" applyFill="1"/>
    <xf numFmtId="0" fontId="10" fillId="0" borderId="0" xfId="0" applyFont="1" applyFill="1" applyBorder="1" applyAlignment="1">
      <alignment horizontal="left"/>
    </xf>
    <xf numFmtId="0" fontId="14" fillId="0" borderId="18" xfId="0" applyFont="1" applyFill="1" applyBorder="1" applyAlignment="1" applyProtection="1">
      <alignment horizontal="left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6" fillId="11" borderId="21" xfId="0" applyFont="1" applyFill="1" applyBorder="1" applyAlignment="1" applyProtection="1">
      <alignment horizontal="left"/>
      <protection locked="0"/>
    </xf>
    <xf numFmtId="0" fontId="16" fillId="11" borderId="22" xfId="0" applyFont="1" applyFill="1" applyBorder="1" applyAlignment="1" applyProtection="1">
      <alignment horizontal="left"/>
      <protection locked="0"/>
    </xf>
    <xf numFmtId="0" fontId="16" fillId="11" borderId="23" xfId="0" applyFont="1" applyFill="1" applyBorder="1" applyAlignment="1" applyProtection="1">
      <alignment horizontal="left"/>
      <protection locked="0"/>
    </xf>
    <xf numFmtId="0" fontId="12" fillId="9" borderId="26" xfId="0" applyFont="1" applyFill="1" applyBorder="1"/>
    <xf numFmtId="0" fontId="12" fillId="12" borderId="26" xfId="0" applyFont="1" applyFill="1" applyBorder="1"/>
    <xf numFmtId="0" fontId="7" fillId="0" borderId="0" xfId="0" applyFont="1" applyAlignment="1">
      <alignment horizontal="right"/>
    </xf>
    <xf numFmtId="0" fontId="15" fillId="9" borderId="27" xfId="0" applyFont="1" applyFill="1" applyBorder="1"/>
    <xf numFmtId="0" fontId="15" fillId="12" borderId="27" xfId="0" applyFont="1" applyFill="1" applyBorder="1"/>
    <xf numFmtId="0" fontId="15" fillId="13" borderId="27" xfId="0" applyFont="1" applyFill="1" applyBorder="1"/>
    <xf numFmtId="0" fontId="15" fillId="14" borderId="27" xfId="0" applyFont="1" applyFill="1" applyBorder="1"/>
    <xf numFmtId="0" fontId="12" fillId="14" borderId="26" xfId="0" applyFont="1" applyFill="1" applyBorder="1"/>
    <xf numFmtId="0" fontId="12" fillId="13" borderId="26" xfId="0" applyFont="1" applyFill="1" applyBorder="1"/>
    <xf numFmtId="0" fontId="15" fillId="16" borderId="27" xfId="0" applyFont="1" applyFill="1" applyBorder="1"/>
    <xf numFmtId="0" fontId="12" fillId="16" borderId="26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3" fillId="12" borderId="28" xfId="0" applyFont="1" applyFill="1" applyBorder="1" applyProtection="1"/>
    <xf numFmtId="0" fontId="13" fillId="12" borderId="14" xfId="0" applyFont="1" applyFill="1" applyBorder="1" applyProtection="1"/>
    <xf numFmtId="49" fontId="14" fillId="18" borderId="31" xfId="0" applyNumberFormat="1" applyFont="1" applyFill="1" applyBorder="1" applyAlignment="1">
      <alignment horizontal="center"/>
    </xf>
    <xf numFmtId="49" fontId="14" fillId="18" borderId="32" xfId="0" applyNumberFormat="1" applyFont="1" applyFill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49" fontId="14" fillId="0" borderId="34" xfId="0" applyNumberFormat="1" applyFont="1" applyBorder="1" applyAlignment="1">
      <alignment horizontal="center"/>
    </xf>
    <xf numFmtId="0" fontId="7" fillId="12" borderId="12" xfId="0" applyFont="1" applyFill="1" applyBorder="1"/>
    <xf numFmtId="0" fontId="23" fillId="12" borderId="28" xfId="0" applyFont="1" applyFill="1" applyBorder="1" applyProtection="1"/>
    <xf numFmtId="49" fontId="14" fillId="0" borderId="35" xfId="0" applyNumberFormat="1" applyFont="1" applyBorder="1" applyAlignment="1">
      <alignment horizontal="center"/>
    </xf>
    <xf numFmtId="49" fontId="14" fillId="0" borderId="36" xfId="0" applyNumberFormat="1" applyFont="1" applyBorder="1" applyAlignment="1">
      <alignment horizontal="center"/>
    </xf>
    <xf numFmtId="49" fontId="14" fillId="18" borderId="37" xfId="0" applyNumberFormat="1" applyFont="1" applyFill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49" fontId="14" fillId="12" borderId="39" xfId="0" applyNumberFormat="1" applyFont="1" applyFill="1" applyBorder="1" applyAlignment="1">
      <alignment horizontal="center" wrapText="1"/>
    </xf>
    <xf numFmtId="49" fontId="14" fillId="12" borderId="40" xfId="0" applyNumberFormat="1" applyFont="1" applyFill="1" applyBorder="1" applyAlignment="1">
      <alignment horizontal="center" wrapText="1"/>
    </xf>
    <xf numFmtId="49" fontId="14" fillId="12" borderId="41" xfId="0" applyNumberFormat="1" applyFont="1" applyFill="1" applyBorder="1" applyAlignment="1">
      <alignment horizontal="center" wrapText="1"/>
    </xf>
    <xf numFmtId="49" fontId="7" fillId="12" borderId="39" xfId="0" applyNumberFormat="1" applyFont="1" applyFill="1" applyBorder="1" applyAlignment="1">
      <alignment horizontal="center"/>
    </xf>
    <xf numFmtId="0" fontId="7" fillId="9" borderId="12" xfId="0" applyFont="1" applyFill="1" applyBorder="1"/>
    <xf numFmtId="0" fontId="7" fillId="14" borderId="12" xfId="0" applyFont="1" applyFill="1" applyBorder="1"/>
    <xf numFmtId="49" fontId="14" fillId="14" borderId="39" xfId="0" applyNumberFormat="1" applyFont="1" applyFill="1" applyBorder="1" applyAlignment="1">
      <alignment horizontal="center" wrapText="1"/>
    </xf>
    <xf numFmtId="49" fontId="14" fillId="14" borderId="40" xfId="0" applyNumberFormat="1" applyFont="1" applyFill="1" applyBorder="1" applyAlignment="1">
      <alignment horizontal="center" wrapText="1"/>
    </xf>
    <xf numFmtId="49" fontId="14" fillId="14" borderId="41" xfId="0" applyNumberFormat="1" applyFont="1" applyFill="1" applyBorder="1" applyAlignment="1">
      <alignment horizontal="center" wrapText="1"/>
    </xf>
    <xf numFmtId="49" fontId="7" fillId="14" borderId="39" xfId="0" applyNumberFormat="1" applyFont="1" applyFill="1" applyBorder="1" applyAlignment="1">
      <alignment horizontal="center"/>
    </xf>
    <xf numFmtId="0" fontId="13" fillId="14" borderId="28" xfId="0" applyFont="1" applyFill="1" applyBorder="1" applyProtection="1"/>
    <xf numFmtId="0" fontId="13" fillId="14" borderId="14" xfId="0" applyFont="1" applyFill="1" applyBorder="1" applyProtection="1"/>
    <xf numFmtId="0" fontId="23" fillId="14" borderId="28" xfId="0" applyFont="1" applyFill="1" applyBorder="1" applyProtection="1"/>
    <xf numFmtId="0" fontId="7" fillId="19" borderId="12" xfId="0" applyFont="1" applyFill="1" applyBorder="1"/>
    <xf numFmtId="0" fontId="7" fillId="16" borderId="12" xfId="0" applyFont="1" applyFill="1" applyBorder="1"/>
    <xf numFmtId="49" fontId="14" fillId="19" borderId="39" xfId="0" applyNumberFormat="1" applyFont="1" applyFill="1" applyBorder="1" applyAlignment="1">
      <alignment horizontal="center" wrapText="1"/>
    </xf>
    <xf numFmtId="49" fontId="14" fillId="19" borderId="40" xfId="0" applyNumberFormat="1" applyFont="1" applyFill="1" applyBorder="1" applyAlignment="1">
      <alignment horizontal="center" wrapText="1"/>
    </xf>
    <xf numFmtId="49" fontId="14" fillId="19" borderId="41" xfId="0" applyNumberFormat="1" applyFont="1" applyFill="1" applyBorder="1" applyAlignment="1">
      <alignment horizontal="center" wrapText="1"/>
    </xf>
    <xf numFmtId="49" fontId="7" fillId="19" borderId="39" xfId="0" applyNumberFormat="1" applyFont="1" applyFill="1" applyBorder="1" applyAlignment="1">
      <alignment horizontal="center"/>
    </xf>
    <xf numFmtId="0" fontId="13" fillId="19" borderId="28" xfId="0" applyFont="1" applyFill="1" applyBorder="1" applyProtection="1"/>
    <xf numFmtId="0" fontId="13" fillId="19" borderId="14" xfId="0" applyFont="1" applyFill="1" applyBorder="1" applyProtection="1"/>
    <xf numFmtId="0" fontId="23" fillId="19" borderId="28" xfId="0" applyFont="1" applyFill="1" applyBorder="1" applyProtection="1"/>
    <xf numFmtId="0" fontId="15" fillId="19" borderId="27" xfId="0" applyFont="1" applyFill="1" applyBorder="1"/>
    <xf numFmtId="0" fontId="12" fillId="19" borderId="26" xfId="0" applyFont="1" applyFill="1" applyBorder="1"/>
    <xf numFmtId="49" fontId="7" fillId="16" borderId="39" xfId="0" applyNumberFormat="1" applyFont="1" applyFill="1" applyBorder="1" applyAlignment="1">
      <alignment horizontal="center"/>
    </xf>
    <xf numFmtId="0" fontId="7" fillId="13" borderId="12" xfId="0" applyFont="1" applyFill="1" applyBorder="1"/>
    <xf numFmtId="49" fontId="7" fillId="9" borderId="39" xfId="0" applyNumberFormat="1" applyFont="1" applyFill="1" applyBorder="1" applyAlignment="1">
      <alignment horizontal="center"/>
    </xf>
    <xf numFmtId="49" fontId="14" fillId="9" borderId="39" xfId="0" applyNumberFormat="1" applyFont="1" applyFill="1" applyBorder="1" applyAlignment="1">
      <alignment horizontal="center" wrapText="1"/>
    </xf>
    <xf numFmtId="49" fontId="14" fillId="9" borderId="40" xfId="0" applyNumberFormat="1" applyFont="1" applyFill="1" applyBorder="1" applyAlignment="1">
      <alignment horizontal="center" wrapText="1"/>
    </xf>
    <xf numFmtId="49" fontId="14" fillId="9" borderId="41" xfId="0" applyNumberFormat="1" applyFont="1" applyFill="1" applyBorder="1" applyAlignment="1">
      <alignment horizontal="center" wrapText="1"/>
    </xf>
    <xf numFmtId="0" fontId="13" fillId="9" borderId="28" xfId="0" applyFont="1" applyFill="1" applyBorder="1" applyProtection="1"/>
    <xf numFmtId="0" fontId="13" fillId="9" borderId="14" xfId="0" applyFont="1" applyFill="1" applyBorder="1" applyProtection="1"/>
    <xf numFmtId="0" fontId="23" fillId="9" borderId="28" xfId="0" applyFont="1" applyFill="1" applyBorder="1" applyProtection="1"/>
    <xf numFmtId="49" fontId="7" fillId="13" borderId="39" xfId="0" applyNumberFormat="1" applyFont="1" applyFill="1" applyBorder="1" applyAlignment="1">
      <alignment horizontal="center"/>
    </xf>
    <xf numFmtId="49" fontId="14" fillId="13" borderId="39" xfId="0" applyNumberFormat="1" applyFont="1" applyFill="1" applyBorder="1" applyAlignment="1">
      <alignment horizontal="center" wrapText="1"/>
    </xf>
    <xf numFmtId="49" fontId="14" fillId="13" borderId="40" xfId="0" applyNumberFormat="1" applyFont="1" applyFill="1" applyBorder="1" applyAlignment="1">
      <alignment horizontal="center" wrapText="1"/>
    </xf>
    <xf numFmtId="49" fontId="14" fillId="13" borderId="41" xfId="0" applyNumberFormat="1" applyFont="1" applyFill="1" applyBorder="1" applyAlignment="1">
      <alignment horizontal="center" wrapText="1"/>
    </xf>
    <xf numFmtId="0" fontId="13" fillId="13" borderId="28" xfId="0" applyFont="1" applyFill="1" applyBorder="1" applyProtection="1"/>
    <xf numFmtId="0" fontId="13" fillId="13" borderId="14" xfId="0" applyFont="1" applyFill="1" applyBorder="1" applyProtection="1"/>
    <xf numFmtId="0" fontId="23" fillId="13" borderId="28" xfId="0" applyFont="1" applyFill="1" applyBorder="1" applyProtection="1"/>
    <xf numFmtId="49" fontId="14" fillId="16" borderId="39" xfId="0" applyNumberFormat="1" applyFont="1" applyFill="1" applyBorder="1" applyAlignment="1">
      <alignment horizontal="center" wrapText="1"/>
    </xf>
    <xf numFmtId="49" fontId="14" fillId="16" borderId="40" xfId="0" applyNumberFormat="1" applyFont="1" applyFill="1" applyBorder="1" applyAlignment="1">
      <alignment horizontal="center" wrapText="1"/>
    </xf>
    <xf numFmtId="49" fontId="14" fillId="16" borderId="41" xfId="0" applyNumberFormat="1" applyFont="1" applyFill="1" applyBorder="1" applyAlignment="1">
      <alignment horizontal="center" wrapText="1"/>
    </xf>
    <xf numFmtId="0" fontId="13" fillId="16" borderId="28" xfId="0" applyFont="1" applyFill="1" applyBorder="1" applyProtection="1"/>
    <xf numFmtId="0" fontId="13" fillId="16" borderId="14" xfId="0" applyFont="1" applyFill="1" applyBorder="1" applyProtection="1"/>
    <xf numFmtId="0" fontId="23" fillId="16" borderId="28" xfId="0" applyFont="1" applyFill="1" applyBorder="1" applyProtection="1"/>
    <xf numFmtId="0" fontId="6" fillId="0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16" fillId="11" borderId="21" xfId="0" applyFont="1" applyFill="1" applyBorder="1" applyAlignment="1" applyProtection="1">
      <protection locked="0"/>
    </xf>
    <xf numFmtId="0" fontId="16" fillId="11" borderId="22" xfId="0" applyFont="1" applyFill="1" applyBorder="1" applyAlignment="1" applyProtection="1">
      <protection locked="0"/>
    </xf>
    <xf numFmtId="0" fontId="16" fillId="11" borderId="23" xfId="0" applyFont="1" applyFill="1" applyBorder="1" applyAlignment="1" applyProtection="1">
      <protection locked="0"/>
    </xf>
    <xf numFmtId="0" fontId="14" fillId="0" borderId="18" xfId="0" applyFont="1" applyFill="1" applyBorder="1" applyAlignment="1" applyProtection="1">
      <protection locked="0"/>
    </xf>
    <xf numFmtId="0" fontId="14" fillId="0" borderId="19" xfId="0" applyFont="1" applyFill="1" applyBorder="1" applyAlignment="1" applyProtection="1">
      <protection locked="0"/>
    </xf>
    <xf numFmtId="0" fontId="14" fillId="0" borderId="20" xfId="0" applyFont="1" applyFill="1" applyBorder="1" applyAlignment="1" applyProtection="1">
      <protection locked="0"/>
    </xf>
    <xf numFmtId="0" fontId="17" fillId="0" borderId="42" xfId="0" applyFont="1" applyFill="1" applyBorder="1" applyAlignment="1" applyProtection="1">
      <alignment horizontal="center"/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17" fillId="0" borderId="44" xfId="0" applyFont="1" applyFill="1" applyBorder="1" applyAlignment="1" applyProtection="1">
      <alignment horizontal="center"/>
      <protection locked="0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/>
    <xf numFmtId="0" fontId="5" fillId="0" borderId="0" xfId="0" applyFont="1" applyFill="1" applyAlignment="1"/>
    <xf numFmtId="1" fontId="14" fillId="0" borderId="29" xfId="0" applyNumberFormat="1" applyFont="1" applyBorder="1"/>
    <xf numFmtId="1" fontId="14" fillId="17" borderId="30" xfId="0" applyNumberFormat="1" applyFont="1" applyFill="1" applyBorder="1"/>
    <xf numFmtId="1" fontId="14" fillId="5" borderId="30" xfId="0" applyNumberFormat="1" applyFont="1" applyFill="1" applyBorder="1"/>
    <xf numFmtId="1" fontId="14" fillId="10" borderId="30" xfId="0" applyNumberFormat="1" applyFont="1" applyFill="1" applyBorder="1"/>
    <xf numFmtId="1" fontId="14" fillId="0" borderId="30" xfId="0" applyNumberFormat="1" applyFont="1" applyBorder="1"/>
    <xf numFmtId="0" fontId="17" fillId="0" borderId="42" xfId="0" applyFont="1" applyFill="1" applyBorder="1" applyAlignment="1" applyProtection="1">
      <protection locked="0"/>
    </xf>
    <xf numFmtId="0" fontId="17" fillId="0" borderId="43" xfId="0" applyFont="1" applyFill="1" applyBorder="1" applyAlignment="1" applyProtection="1">
      <protection locked="0"/>
    </xf>
    <xf numFmtId="0" fontId="17" fillId="0" borderId="44" xfId="0" applyFont="1" applyFill="1" applyBorder="1" applyAlignment="1" applyProtection="1">
      <protection locked="0"/>
    </xf>
    <xf numFmtId="0" fontId="17" fillId="0" borderId="45" xfId="0" applyFont="1" applyFill="1" applyBorder="1" applyAlignment="1" applyProtection="1">
      <protection locked="0"/>
    </xf>
    <xf numFmtId="0" fontId="17" fillId="0" borderId="46" xfId="0" applyFont="1" applyFill="1" applyBorder="1" applyAlignment="1" applyProtection="1">
      <protection locked="0"/>
    </xf>
    <xf numFmtId="0" fontId="17" fillId="0" borderId="47" xfId="0" applyFont="1" applyFill="1" applyBorder="1" applyAlignment="1" applyProtection="1">
      <protection locked="0"/>
    </xf>
    <xf numFmtId="0" fontId="1" fillId="0" borderId="0" xfId="0" applyFont="1" applyFill="1" applyProtection="1">
      <protection locked="0"/>
    </xf>
    <xf numFmtId="0" fontId="7" fillId="12" borderId="26" xfId="0" applyFont="1" applyFill="1" applyBorder="1" applyAlignment="1">
      <alignment wrapText="1"/>
    </xf>
    <xf numFmtId="49" fontId="12" fillId="0" borderId="29" xfId="0" applyNumberFormat="1" applyFont="1" applyBorder="1" applyAlignment="1"/>
    <xf numFmtId="49" fontId="12" fillId="0" borderId="25" xfId="0" applyNumberFormat="1" applyFont="1" applyBorder="1" applyAlignment="1"/>
    <xf numFmtId="0" fontId="7" fillId="19" borderId="26" xfId="0" applyFont="1" applyFill="1" applyBorder="1" applyAlignment="1">
      <alignment wrapText="1"/>
    </xf>
    <xf numFmtId="0" fontId="7" fillId="16" borderId="26" xfId="0" applyFont="1" applyFill="1" applyBorder="1" applyAlignment="1">
      <alignment wrapText="1"/>
    </xf>
    <xf numFmtId="0" fontId="7" fillId="9" borderId="26" xfId="0" applyFont="1" applyFill="1" applyBorder="1" applyAlignment="1">
      <alignment wrapText="1"/>
    </xf>
    <xf numFmtId="0" fontId="7" fillId="13" borderId="26" xfId="0" applyFont="1" applyFill="1" applyBorder="1" applyAlignment="1">
      <alignment wrapText="1"/>
    </xf>
    <xf numFmtId="0" fontId="25" fillId="14" borderId="26" xfId="0" applyFont="1" applyFill="1" applyBorder="1" applyAlignment="1">
      <alignment wrapText="1"/>
    </xf>
    <xf numFmtId="0" fontId="26" fillId="0" borderId="0" xfId="0" applyFont="1" applyFill="1"/>
    <xf numFmtId="0" fontId="7" fillId="15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180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17" fillId="0" borderId="45" xfId="0" applyFont="1" applyFill="1" applyBorder="1" applyAlignment="1" applyProtection="1">
      <alignment horizontal="center"/>
      <protection locked="0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8" xfId="0" applyFont="1" applyFill="1" applyBorder="1" applyAlignment="1" applyProtection="1">
      <alignment horizontal="center"/>
      <protection locked="0"/>
    </xf>
    <xf numFmtId="0" fontId="17" fillId="0" borderId="49" xfId="0" applyFont="1" applyFill="1" applyBorder="1" applyAlignment="1" applyProtection="1">
      <alignment horizontal="center"/>
      <protection locked="0"/>
    </xf>
    <xf numFmtId="0" fontId="17" fillId="0" borderId="50" xfId="0" applyFont="1" applyFill="1" applyBorder="1" applyAlignment="1" applyProtection="1">
      <alignment horizontal="center"/>
      <protection locked="0"/>
    </xf>
    <xf numFmtId="0" fontId="17" fillId="10" borderId="48" xfId="0" applyFont="1" applyFill="1" applyBorder="1" applyAlignment="1" applyProtection="1">
      <alignment horizontal="center"/>
      <protection locked="0"/>
    </xf>
    <xf numFmtId="0" fontId="17" fillId="10" borderId="49" xfId="0" applyFont="1" applyFill="1" applyBorder="1" applyAlignment="1" applyProtection="1">
      <alignment horizontal="center"/>
      <protection locked="0"/>
    </xf>
    <xf numFmtId="0" fontId="17" fillId="10" borderId="50" xfId="0" applyFont="1" applyFill="1" applyBorder="1" applyAlignment="1" applyProtection="1">
      <alignment horizontal="center"/>
      <protection locked="0"/>
    </xf>
    <xf numFmtId="0" fontId="17" fillId="5" borderId="48" xfId="0" applyFont="1" applyFill="1" applyBorder="1" applyAlignment="1" applyProtection="1">
      <alignment horizontal="center"/>
      <protection locked="0"/>
    </xf>
    <xf numFmtId="0" fontId="17" fillId="5" borderId="49" xfId="0" applyFont="1" applyFill="1" applyBorder="1" applyAlignment="1" applyProtection="1">
      <alignment horizontal="center"/>
      <protection locked="0"/>
    </xf>
    <xf numFmtId="0" fontId="17" fillId="5" borderId="50" xfId="0" applyFont="1" applyFill="1" applyBorder="1" applyAlignment="1" applyProtection="1">
      <alignment horizontal="center"/>
      <protection locked="0"/>
    </xf>
    <xf numFmtId="0" fontId="17" fillId="17" borderId="48" xfId="0" applyFont="1" applyFill="1" applyBorder="1" applyAlignment="1" applyProtection="1">
      <alignment horizontal="center"/>
      <protection locked="0"/>
    </xf>
    <xf numFmtId="0" fontId="17" fillId="17" borderId="49" xfId="0" applyFont="1" applyFill="1" applyBorder="1" applyAlignment="1" applyProtection="1">
      <alignment horizontal="center"/>
      <protection locked="0"/>
    </xf>
    <xf numFmtId="0" fontId="17" fillId="17" borderId="50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left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7" fillId="0" borderId="42" xfId="0" applyFont="1" applyFill="1" applyBorder="1" applyAlignment="1" applyProtection="1">
      <alignment horizontal="center"/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16" fillId="11" borderId="21" xfId="0" applyFont="1" applyFill="1" applyBorder="1" applyAlignment="1" applyProtection="1">
      <alignment horizontal="left"/>
      <protection locked="0"/>
    </xf>
    <xf numFmtId="0" fontId="16" fillId="11" borderId="22" xfId="0" applyFont="1" applyFill="1" applyBorder="1" applyAlignment="1" applyProtection="1">
      <alignment horizontal="left"/>
      <protection locked="0"/>
    </xf>
    <xf numFmtId="0" fontId="16" fillId="11" borderId="23" xfId="0" applyFont="1" applyFill="1" applyBorder="1" applyAlignment="1" applyProtection="1">
      <alignment horizontal="left"/>
      <protection locked="0"/>
    </xf>
    <xf numFmtId="0" fontId="15" fillId="12" borderId="0" xfId="0" applyFont="1" applyFill="1" applyBorder="1"/>
    <xf numFmtId="0" fontId="15" fillId="14" borderId="0" xfId="0" applyFont="1" applyFill="1" applyBorder="1"/>
    <xf numFmtId="0" fontId="15" fillId="13" borderId="0" xfId="0" applyFont="1" applyFill="1" applyBorder="1"/>
    <xf numFmtId="49" fontId="7" fillId="12" borderId="51" xfId="0" applyNumberFormat="1" applyFont="1" applyFill="1" applyBorder="1" applyAlignment="1">
      <alignment horizontal="center"/>
    </xf>
    <xf numFmtId="49" fontId="8" fillId="15" borderId="52" xfId="0" applyNumberFormat="1" applyFont="1" applyFill="1" applyBorder="1" applyAlignment="1">
      <alignment horizontal="center" wrapText="1"/>
    </xf>
    <xf numFmtId="49" fontId="8" fillId="18" borderId="53" xfId="0" applyNumberFormat="1" applyFont="1" applyFill="1" applyBorder="1" applyAlignment="1">
      <alignment horizontal="center" wrapText="1"/>
    </xf>
    <xf numFmtId="49" fontId="8" fillId="15" borderId="54" xfId="0" applyNumberFormat="1" applyFont="1" applyFill="1" applyBorder="1" applyAlignment="1">
      <alignment horizontal="center" wrapText="1"/>
    </xf>
    <xf numFmtId="49" fontId="7" fillId="12" borderId="17" xfId="0" applyNumberFormat="1" applyFont="1" applyFill="1" applyBorder="1" applyAlignment="1">
      <alignment horizontal="center" wrapText="1"/>
    </xf>
    <xf numFmtId="0" fontId="7" fillId="12" borderId="10" xfId="0" applyFont="1" applyFill="1" applyBorder="1"/>
    <xf numFmtId="0" fontId="15" fillId="12" borderId="11" xfId="0" applyFont="1" applyFill="1" applyBorder="1"/>
    <xf numFmtId="0" fontId="7" fillId="12" borderId="11" xfId="0" applyFont="1" applyFill="1" applyBorder="1"/>
    <xf numFmtId="0" fontId="7" fillId="12" borderId="15" xfId="0" applyFont="1" applyFill="1" applyBorder="1" applyAlignment="1">
      <alignment horizontal="center"/>
    </xf>
    <xf numFmtId="0" fontId="7" fillId="12" borderId="16" xfId="0" applyFont="1" applyFill="1" applyBorder="1"/>
    <xf numFmtId="0" fontId="7" fillId="12" borderId="17" xfId="0" applyFont="1" applyFill="1" applyBorder="1"/>
    <xf numFmtId="0" fontId="15" fillId="19" borderId="0" xfId="0" applyFont="1" applyFill="1" applyBorder="1"/>
    <xf numFmtId="0" fontId="15" fillId="9" borderId="0" xfId="0" applyFont="1" applyFill="1" applyBorder="1"/>
    <xf numFmtId="0" fontId="15" fillId="16" borderId="0" xfId="0" applyFont="1" applyFill="1" applyBorder="1"/>
    <xf numFmtId="0" fontId="7" fillId="19" borderId="10" xfId="0" applyFont="1" applyFill="1" applyBorder="1"/>
    <xf numFmtId="0" fontId="15" fillId="19" borderId="11" xfId="0" applyFont="1" applyFill="1" applyBorder="1"/>
    <xf numFmtId="0" fontId="7" fillId="19" borderId="11" xfId="0" applyFont="1" applyFill="1" applyBorder="1"/>
    <xf numFmtId="0" fontId="7" fillId="19" borderId="15" xfId="0" applyFont="1" applyFill="1" applyBorder="1" applyAlignment="1">
      <alignment horizontal="center"/>
    </xf>
    <xf numFmtId="0" fontId="7" fillId="19" borderId="16" xfId="0" applyFont="1" applyFill="1" applyBorder="1"/>
    <xf numFmtId="49" fontId="7" fillId="19" borderId="51" xfId="0" applyNumberFormat="1" applyFont="1" applyFill="1" applyBorder="1" applyAlignment="1">
      <alignment horizontal="center"/>
    </xf>
    <xf numFmtId="49" fontId="7" fillId="19" borderId="17" xfId="0" applyNumberFormat="1" applyFont="1" applyFill="1" applyBorder="1" applyAlignment="1">
      <alignment horizontal="center" wrapText="1"/>
    </xf>
    <xf numFmtId="0" fontId="7" fillId="19" borderId="17" xfId="0" applyFont="1" applyFill="1" applyBorder="1"/>
    <xf numFmtId="49" fontId="7" fillId="14" borderId="51" xfId="0" applyNumberFormat="1" applyFont="1" applyFill="1" applyBorder="1" applyAlignment="1">
      <alignment horizontal="center"/>
    </xf>
    <xf numFmtId="49" fontId="7" fillId="14" borderId="17" xfId="0" applyNumberFormat="1" applyFont="1" applyFill="1" applyBorder="1" applyAlignment="1">
      <alignment horizontal="center" wrapText="1"/>
    </xf>
    <xf numFmtId="49" fontId="7" fillId="9" borderId="51" xfId="0" applyNumberFormat="1" applyFont="1" applyFill="1" applyBorder="1" applyAlignment="1">
      <alignment horizontal="center"/>
    </xf>
    <xf numFmtId="49" fontId="7" fillId="9" borderId="17" xfId="0" applyNumberFormat="1" applyFont="1" applyFill="1" applyBorder="1" applyAlignment="1">
      <alignment horizontal="center" wrapText="1"/>
    </xf>
    <xf numFmtId="0" fontId="7" fillId="14" borderId="10" xfId="0" applyFont="1" applyFill="1" applyBorder="1"/>
    <xf numFmtId="0" fontId="15" fillId="14" borderId="11" xfId="0" applyFont="1" applyFill="1" applyBorder="1"/>
    <xf numFmtId="0" fontId="7" fillId="14" borderId="11" xfId="0" applyFont="1" applyFill="1" applyBorder="1"/>
    <xf numFmtId="0" fontId="7" fillId="14" borderId="15" xfId="0" applyFont="1" applyFill="1" applyBorder="1" applyAlignment="1">
      <alignment horizontal="center"/>
    </xf>
    <xf numFmtId="0" fontId="7" fillId="14" borderId="16" xfId="0" applyFont="1" applyFill="1" applyBorder="1"/>
    <xf numFmtId="0" fontId="7" fillId="14" borderId="17" xfId="0" applyFont="1" applyFill="1" applyBorder="1"/>
    <xf numFmtId="0" fontId="7" fillId="9" borderId="10" xfId="0" applyFont="1" applyFill="1" applyBorder="1"/>
    <xf numFmtId="0" fontId="15" fillId="9" borderId="11" xfId="0" applyFont="1" applyFill="1" applyBorder="1"/>
    <xf numFmtId="0" fontId="7" fillId="9" borderId="11" xfId="0" applyFont="1" applyFill="1" applyBorder="1"/>
    <xf numFmtId="0" fontId="7" fillId="9" borderId="15" xfId="0" applyFont="1" applyFill="1" applyBorder="1" applyAlignment="1">
      <alignment horizontal="center"/>
    </xf>
    <xf numFmtId="0" fontId="7" fillId="9" borderId="16" xfId="0" applyFont="1" applyFill="1" applyBorder="1"/>
    <xf numFmtId="0" fontId="7" fillId="9" borderId="17" xfId="0" applyFont="1" applyFill="1" applyBorder="1"/>
    <xf numFmtId="49" fontId="7" fillId="13" borderId="51" xfId="0" applyNumberFormat="1" applyFont="1" applyFill="1" applyBorder="1" applyAlignment="1">
      <alignment horizontal="center"/>
    </xf>
    <xf numFmtId="49" fontId="7" fillId="13" borderId="17" xfId="0" applyNumberFormat="1" applyFont="1" applyFill="1" applyBorder="1" applyAlignment="1">
      <alignment horizontal="center" wrapText="1"/>
    </xf>
    <xf numFmtId="49" fontId="7" fillId="16" borderId="51" xfId="0" applyNumberFormat="1" applyFont="1" applyFill="1" applyBorder="1" applyAlignment="1">
      <alignment horizontal="center"/>
    </xf>
    <xf numFmtId="49" fontId="7" fillId="16" borderId="17" xfId="0" applyNumberFormat="1" applyFont="1" applyFill="1" applyBorder="1" applyAlignment="1">
      <alignment horizontal="center" wrapText="1"/>
    </xf>
    <xf numFmtId="0" fontId="7" fillId="13" borderId="10" xfId="0" applyFont="1" applyFill="1" applyBorder="1"/>
    <xf numFmtId="0" fontId="15" fillId="13" borderId="11" xfId="0" applyFont="1" applyFill="1" applyBorder="1"/>
    <xf numFmtId="0" fontId="7" fillId="13" borderId="11" xfId="0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6" xfId="0" applyFont="1" applyFill="1" applyBorder="1"/>
    <xf numFmtId="0" fontId="7" fillId="13" borderId="17" xfId="0" applyFont="1" applyFill="1" applyBorder="1"/>
    <xf numFmtId="0" fontId="7" fillId="16" borderId="10" xfId="0" applyFont="1" applyFill="1" applyBorder="1"/>
    <xf numFmtId="0" fontId="15" fillId="16" borderId="11" xfId="0" applyFont="1" applyFill="1" applyBorder="1"/>
    <xf numFmtId="0" fontId="7" fillId="16" borderId="11" xfId="0" applyFont="1" applyFill="1" applyBorder="1"/>
    <xf numFmtId="0" fontId="7" fillId="16" borderId="15" xfId="0" applyFont="1" applyFill="1" applyBorder="1" applyAlignment="1">
      <alignment horizontal="center"/>
    </xf>
    <xf numFmtId="0" fontId="7" fillId="16" borderId="16" xfId="0" applyFont="1" applyFill="1" applyBorder="1"/>
    <xf numFmtId="0" fontId="7" fillId="16" borderId="17" xfId="0" applyFont="1" applyFill="1" applyBorder="1"/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/>
    <xf numFmtId="0" fontId="0" fillId="3" borderId="0" xfId="0" applyFill="1" applyBorder="1"/>
    <xf numFmtId="0" fontId="18" fillId="3" borderId="0" xfId="0" applyFont="1" applyFill="1" applyAlignment="1">
      <alignment horizontal="left"/>
    </xf>
    <xf numFmtId="0" fontId="20" fillId="3" borderId="0" xfId="0" applyFont="1" applyFill="1"/>
    <xf numFmtId="0" fontId="20" fillId="15" borderId="0" xfId="0" applyFont="1" applyFill="1" applyAlignment="1">
      <alignment vertical="top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top"/>
    </xf>
    <xf numFmtId="0" fontId="30" fillId="3" borderId="0" xfId="0" applyFont="1" applyFill="1" applyAlignment="1">
      <alignment horizontal="left"/>
    </xf>
    <xf numFmtId="0" fontId="31" fillId="3" borderId="0" xfId="0" applyFont="1" applyFill="1"/>
    <xf numFmtId="0" fontId="30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26" fillId="5" borderId="61" xfId="0" applyFont="1" applyFill="1" applyBorder="1"/>
    <xf numFmtId="0" fontId="0" fillId="5" borderId="62" xfId="0" applyFill="1" applyBorder="1"/>
    <xf numFmtId="0" fontId="0" fillId="5" borderId="63" xfId="0" applyFill="1" applyBorder="1"/>
    <xf numFmtId="0" fontId="0" fillId="5" borderId="0" xfId="0" applyFill="1" applyBorder="1"/>
    <xf numFmtId="0" fontId="5" fillId="5" borderId="0" xfId="0" applyFont="1" applyFill="1" applyBorder="1" applyProtection="1">
      <protection locked="0"/>
    </xf>
    <xf numFmtId="0" fontId="26" fillId="6" borderId="0" xfId="0" applyFont="1" applyFill="1" applyBorder="1"/>
    <xf numFmtId="0" fontId="27" fillId="6" borderId="0" xfId="0" applyFont="1" applyFill="1" applyBorder="1"/>
    <xf numFmtId="0" fontId="28" fillId="6" borderId="0" xfId="0" applyFont="1" applyFill="1" applyBorder="1"/>
    <xf numFmtId="0" fontId="28" fillId="6" borderId="0" xfId="0" applyFont="1" applyFill="1" applyBorder="1" applyProtection="1">
      <protection locked="0"/>
    </xf>
    <xf numFmtId="0" fontId="27" fillId="6" borderId="0" xfId="0" applyFont="1" applyFill="1" applyBorder="1" applyAlignment="1">
      <alignment horizontal="right"/>
    </xf>
    <xf numFmtId="0" fontId="26" fillId="6" borderId="66" xfId="0" applyFont="1" applyFill="1" applyBorder="1"/>
    <xf numFmtId="0" fontId="0" fillId="6" borderId="67" xfId="0" applyFill="1" applyBorder="1"/>
    <xf numFmtId="0" fontId="32" fillId="5" borderId="0" xfId="0" applyFont="1" applyFill="1" applyBorder="1" applyProtection="1"/>
    <xf numFmtId="0" fontId="33" fillId="5" borderId="0" xfId="0" applyFont="1" applyFill="1" applyBorder="1"/>
    <xf numFmtId="0" fontId="34" fillId="5" borderId="0" xfId="0" applyFont="1" applyFill="1" applyBorder="1"/>
    <xf numFmtId="0" fontId="32" fillId="5" borderId="64" xfId="0" applyFont="1" applyFill="1" applyBorder="1" applyProtection="1"/>
    <xf numFmtId="0" fontId="27" fillId="6" borderId="64" xfId="0" applyFont="1" applyFill="1" applyBorder="1"/>
    <xf numFmtId="0" fontId="27" fillId="6" borderId="65" xfId="0" applyFont="1" applyFill="1" applyBorder="1"/>
    <xf numFmtId="0" fontId="27" fillId="6" borderId="64" xfId="0" quotePrefix="1" applyFont="1" applyFill="1" applyBorder="1"/>
    <xf numFmtId="0" fontId="7" fillId="0" borderId="0" xfId="0" applyFont="1" applyFill="1" applyAlignment="1" applyProtection="1">
      <alignment horizontal="center" wrapText="1"/>
      <protection locked="0"/>
    </xf>
    <xf numFmtId="0" fontId="35" fillId="5" borderId="0" xfId="0" applyFont="1" applyFill="1" applyBorder="1"/>
    <xf numFmtId="0" fontId="35" fillId="5" borderId="65" xfId="0" applyFont="1" applyFill="1" applyBorder="1"/>
    <xf numFmtId="0" fontId="30" fillId="15" borderId="0" xfId="0" applyFont="1" applyFill="1" applyAlignment="1">
      <alignment horizontal="left"/>
    </xf>
    <xf numFmtId="0" fontId="31" fillId="15" borderId="0" xfId="0" applyFont="1" applyFill="1"/>
    <xf numFmtId="0" fontId="30" fillId="15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0" fillId="15" borderId="0" xfId="0" applyFill="1"/>
    <xf numFmtId="0" fontId="3" fillId="15" borderId="0" xfId="0" applyFont="1" applyFill="1" applyAlignment="1">
      <alignment horizontal="center"/>
    </xf>
    <xf numFmtId="0" fontId="3" fillId="15" borderId="0" xfId="0" applyFont="1" applyFill="1" applyAlignment="1"/>
    <xf numFmtId="0" fontId="30" fillId="15" borderId="0" xfId="0" applyFont="1" applyFill="1" applyBorder="1" applyAlignment="1">
      <alignment horizontal="left"/>
    </xf>
    <xf numFmtId="0" fontId="0" fillId="15" borderId="0" xfId="0" applyFill="1" applyBorder="1"/>
    <xf numFmtId="0" fontId="18" fillId="15" borderId="0" xfId="0" applyFont="1" applyFill="1" applyAlignment="1">
      <alignment horizontal="left"/>
    </xf>
    <xf numFmtId="0" fontId="20" fillId="15" borderId="0" xfId="0" applyFont="1" applyFill="1"/>
  </cellXfs>
  <cellStyles count="1">
    <cellStyle name="Standard" xfId="0" builtinId="0"/>
  </cellStyles>
  <dxfs count="72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00CC00"/>
      <color rgb="FFE353BD"/>
      <color rgb="FF9A92FC"/>
      <color rgb="FFE8D802"/>
      <color rgb="FFF8F8F8"/>
      <color rgb="FF00EE00"/>
      <color rgb="FF14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777240</xdr:colOff>
      <xdr:row>0</xdr:row>
      <xdr:rowOff>7620</xdr:rowOff>
    </xdr:from>
    <xdr:to>
      <xdr:col>7</xdr:col>
      <xdr:colOff>739139</xdr:colOff>
      <xdr:row>3</xdr:row>
      <xdr:rowOff>101237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" y="7620"/>
          <a:ext cx="3131819" cy="72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9</xdr:col>
      <xdr:colOff>670560</xdr:colOff>
      <xdr:row>3</xdr:row>
      <xdr:rowOff>111676</xdr:rowOff>
    </xdr:to>
    <xdr:pic>
      <xdr:nvPicPr>
        <xdr:cNvPr id="3" name="Grafik 2" descr="Bildergebnis für Discdogdue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0"/>
          <a:ext cx="1424940" cy="74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769620</xdr:colOff>
      <xdr:row>0</xdr:row>
      <xdr:rowOff>0</xdr:rowOff>
    </xdr:from>
    <xdr:to>
      <xdr:col>11</xdr:col>
      <xdr:colOff>731520</xdr:colOff>
      <xdr:row>3</xdr:row>
      <xdr:rowOff>152981</xdr:rowOff>
    </xdr:to>
    <xdr:pic>
      <xdr:nvPicPr>
        <xdr:cNvPr id="3" name="Grafik 2" descr="Bildergebnis für Discdogduel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0"/>
          <a:ext cx="1546860" cy="785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</xdr:colOff>
      <xdr:row>0</xdr:row>
      <xdr:rowOff>22860</xdr:rowOff>
    </xdr:from>
    <xdr:to>
      <xdr:col>9</xdr:col>
      <xdr:colOff>761999</xdr:colOff>
      <xdr:row>3</xdr:row>
      <xdr:rowOff>116477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860"/>
          <a:ext cx="3131819" cy="726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3962400" y="838200"/>
          <a:ext cx="79248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39</xdr:row>
      <xdr:rowOff>68580</xdr:rowOff>
    </xdr:from>
    <xdr:to>
      <xdr:col>5</xdr:col>
      <xdr:colOff>0</xdr:colOff>
      <xdr:row>43</xdr:row>
      <xdr:rowOff>7620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3962400" y="1303020"/>
          <a:ext cx="792480" cy="731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8" name="Line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3962400" y="1828800"/>
          <a:ext cx="792480" cy="116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3962400" y="2225040"/>
          <a:ext cx="792480" cy="171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0" name="Line 3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7924800" y="838200"/>
          <a:ext cx="79248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0</xdr:colOff>
      <xdr:row>42</xdr:row>
      <xdr:rowOff>121920</xdr:rowOff>
    </xdr:to>
    <xdr:sp macro="" textlink="">
      <xdr:nvSpPr>
        <xdr:cNvPr id="11" name="Line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7924800" y="1234440"/>
          <a:ext cx="792480" cy="716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12" name="Line 3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7924800" y="2026920"/>
          <a:ext cx="79248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13" name="Line 3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924800" y="1036320"/>
          <a:ext cx="792480" cy="792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4" name="Line 4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5" name="Line 4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6" name="Line 4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7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8" name="Line 4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V="1"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9" name="Line 4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0" name="Line 4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3962400" y="2621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487681</xdr:colOff>
      <xdr:row>0</xdr:row>
      <xdr:rowOff>0</xdr:rowOff>
    </xdr:from>
    <xdr:to>
      <xdr:col>46</xdr:col>
      <xdr:colOff>396241</xdr:colOff>
      <xdr:row>2</xdr:row>
      <xdr:rowOff>413526</xdr:rowOff>
    </xdr:to>
    <xdr:pic>
      <xdr:nvPicPr>
        <xdr:cNvPr id="2" name="Grafik 1" descr="Bildergebnis für Discdogduel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6081" y="0"/>
          <a:ext cx="3230880" cy="1602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31</xdr:row>
      <xdr:rowOff>247650</xdr:rowOff>
    </xdr:from>
    <xdr:to>
      <xdr:col>6</xdr:col>
      <xdr:colOff>0</xdr:colOff>
      <xdr:row>33</xdr:row>
      <xdr:rowOff>0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3352800" y="16954500"/>
          <a:ext cx="19050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171450</xdr:rowOff>
    </xdr:from>
    <xdr:to>
      <xdr:col>5</xdr:col>
      <xdr:colOff>742950</xdr:colOff>
      <xdr:row>39</xdr:row>
      <xdr:rowOff>19050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3352800" y="18249900"/>
          <a:ext cx="1885950" cy="213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247650</xdr:rowOff>
    </xdr:from>
    <xdr:to>
      <xdr:col>5</xdr:col>
      <xdr:colOff>723900</xdr:colOff>
      <xdr:row>44</xdr:row>
      <xdr:rowOff>419100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3352800" y="19697700"/>
          <a:ext cx="1866900" cy="3371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40</xdr:row>
      <xdr:rowOff>171450</xdr:rowOff>
    </xdr:from>
    <xdr:to>
      <xdr:col>5</xdr:col>
      <xdr:colOff>742950</xdr:colOff>
      <xdr:row>51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3352800" y="20993100"/>
          <a:ext cx="1885950" cy="485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31</xdr:row>
      <xdr:rowOff>285750</xdr:rowOff>
    </xdr:from>
    <xdr:to>
      <xdr:col>10</xdr:col>
      <xdr:colOff>742950</xdr:colOff>
      <xdr:row>33</xdr:row>
      <xdr:rowOff>0</xdr:rowOff>
    </xdr:to>
    <xdr:sp macro="" textlink="">
      <xdr:nvSpPr>
        <xdr:cNvPr id="8" name="Line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V="1">
          <a:off x="8324850" y="16992600"/>
          <a:ext cx="15240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34</xdr:row>
      <xdr:rowOff>190500</xdr:rowOff>
    </xdr:from>
    <xdr:to>
      <xdr:col>10</xdr:col>
      <xdr:colOff>762000</xdr:colOff>
      <xdr:row>37</xdr:row>
      <xdr:rowOff>438150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8324850" y="18268950"/>
          <a:ext cx="1543050" cy="161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39</xdr:row>
      <xdr:rowOff>0</xdr:rowOff>
    </xdr:from>
    <xdr:to>
      <xdr:col>11</xdr:col>
      <xdr:colOff>0</xdr:colOff>
      <xdr:row>40</xdr:row>
      <xdr:rowOff>152400</xdr:rowOff>
    </xdr:to>
    <xdr:sp macro="" textlink="">
      <xdr:nvSpPr>
        <xdr:cNvPr id="10" name="Line 3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8343900" y="19907250"/>
          <a:ext cx="156210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76200</xdr:rowOff>
    </xdr:from>
    <xdr:to>
      <xdr:col>10</xdr:col>
      <xdr:colOff>762000</xdr:colOff>
      <xdr:row>37</xdr:row>
      <xdr:rowOff>228600</xdr:rowOff>
    </xdr:to>
    <xdr:sp macro="" textlink="">
      <xdr:nvSpPr>
        <xdr:cNvPr id="11" name="Line 3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8305800" y="17697450"/>
          <a:ext cx="1562100" cy="1981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" name="Line 4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V="1"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3" name="Line 4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4" name="Line 4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5" name="Line 4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6" name="Line 4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7" name="Line 4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8" name="Line 4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602480" y="213436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scdogduell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opLeftCell="A4" zoomScaleNormal="100" workbookViewId="0">
      <selection activeCell="A2" sqref="A2:V2"/>
    </sheetView>
  </sheetViews>
  <sheetFormatPr baseColWidth="10" defaultRowHeight="14.4" x14ac:dyDescent="0.3"/>
  <sheetData>
    <row r="1" spans="1:25" ht="21" x14ac:dyDescent="0.4">
      <c r="A1" s="10"/>
      <c r="B1" s="180" t="s">
        <v>10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6" spans="1:25" ht="18" x14ac:dyDescent="0.35">
      <c r="B6" s="14"/>
      <c r="C6" s="14" t="s">
        <v>54</v>
      </c>
      <c r="D6" s="14"/>
      <c r="E6" s="14"/>
      <c r="F6" s="14"/>
      <c r="G6" s="14"/>
      <c r="H6" s="14"/>
      <c r="J6" s="14" t="s">
        <v>15</v>
      </c>
      <c r="K6" s="14"/>
      <c r="L6" s="14"/>
    </row>
    <row r="7" spans="1:25" ht="18" x14ac:dyDescent="0.35">
      <c r="B7" s="18"/>
      <c r="C7" s="19" t="s">
        <v>11</v>
      </c>
      <c r="D7" s="19" t="s">
        <v>12</v>
      </c>
      <c r="E7" s="19" t="s">
        <v>13</v>
      </c>
      <c r="F7" s="19" t="s">
        <v>20</v>
      </c>
      <c r="G7" s="19" t="s">
        <v>23</v>
      </c>
      <c r="H7" s="20" t="s">
        <v>24</v>
      </c>
      <c r="J7" s="14" t="s">
        <v>21</v>
      </c>
      <c r="K7" s="14" t="s">
        <v>33</v>
      </c>
      <c r="L7" s="15" t="s">
        <v>22</v>
      </c>
    </row>
    <row r="8" spans="1:25" ht="18" x14ac:dyDescent="0.35">
      <c r="B8" s="21" t="s">
        <v>11</v>
      </c>
      <c r="C8" s="17"/>
      <c r="D8" s="17"/>
      <c r="E8" s="17"/>
      <c r="F8" s="17"/>
      <c r="G8" s="17"/>
      <c r="H8" s="22"/>
      <c r="J8" s="33">
        <v>1</v>
      </c>
      <c r="K8" s="16" t="s">
        <v>11</v>
      </c>
      <c r="L8" s="29"/>
      <c r="M8" s="33" t="s">
        <v>34</v>
      </c>
    </row>
    <row r="9" spans="1:25" ht="18" x14ac:dyDescent="0.35">
      <c r="B9" s="21" t="s">
        <v>12</v>
      </c>
      <c r="C9" s="16" t="s">
        <v>25</v>
      </c>
      <c r="D9" s="17"/>
      <c r="E9" s="17"/>
      <c r="F9" s="17"/>
      <c r="G9" s="17"/>
      <c r="H9" s="22"/>
      <c r="J9" s="33">
        <v>2</v>
      </c>
      <c r="K9" s="16" t="s">
        <v>12</v>
      </c>
      <c r="L9" s="29"/>
      <c r="M9" s="33" t="s">
        <v>48</v>
      </c>
    </row>
    <row r="10" spans="1:25" ht="18" x14ac:dyDescent="0.35">
      <c r="B10" s="21" t="s">
        <v>13</v>
      </c>
      <c r="C10" s="16" t="s">
        <v>30</v>
      </c>
      <c r="D10" s="16" t="s">
        <v>26</v>
      </c>
      <c r="E10" s="17"/>
      <c r="F10" s="17"/>
      <c r="G10" s="17"/>
      <c r="H10" s="22"/>
      <c r="J10" s="33">
        <v>3</v>
      </c>
      <c r="K10" s="16" t="s">
        <v>13</v>
      </c>
      <c r="L10" s="29"/>
    </row>
    <row r="11" spans="1:25" ht="18" x14ac:dyDescent="0.35">
      <c r="B11" s="21" t="s">
        <v>20</v>
      </c>
      <c r="C11" s="16" t="s">
        <v>31</v>
      </c>
      <c r="D11" s="16" t="s">
        <v>30</v>
      </c>
      <c r="E11" s="16"/>
      <c r="F11" s="17"/>
      <c r="G11" s="17"/>
      <c r="H11" s="22"/>
      <c r="J11" s="33">
        <v>4</v>
      </c>
      <c r="K11" s="16" t="s">
        <v>20</v>
      </c>
      <c r="L11" s="29"/>
    </row>
    <row r="12" spans="1:25" ht="18" x14ac:dyDescent="0.35">
      <c r="B12" s="21" t="s">
        <v>23</v>
      </c>
      <c r="C12" s="16" t="s">
        <v>30</v>
      </c>
      <c r="D12" s="16"/>
      <c r="E12" s="16"/>
      <c r="F12" s="16"/>
      <c r="G12" s="17"/>
      <c r="H12" s="22"/>
      <c r="J12" s="33">
        <v>5</v>
      </c>
      <c r="K12" s="16" t="s">
        <v>23</v>
      </c>
      <c r="L12" s="16"/>
    </row>
    <row r="13" spans="1:25" ht="18" x14ac:dyDescent="0.35">
      <c r="B13" s="23" t="s">
        <v>24</v>
      </c>
      <c r="C13" s="24" t="s">
        <v>32</v>
      </c>
      <c r="D13" s="24"/>
      <c r="E13" s="24"/>
      <c r="F13" s="24"/>
      <c r="G13" s="24"/>
      <c r="H13" s="39"/>
      <c r="J13" s="33">
        <v>6</v>
      </c>
      <c r="K13" s="16" t="s">
        <v>24</v>
      </c>
      <c r="L13" s="16"/>
    </row>
    <row r="14" spans="1:25" ht="18" x14ac:dyDescent="0.35">
      <c r="A14" s="16"/>
    </row>
    <row r="15" spans="1:25" ht="18" x14ac:dyDescent="0.35">
      <c r="B15" s="50"/>
      <c r="C15" s="51" t="s">
        <v>55</v>
      </c>
      <c r="D15" s="51"/>
      <c r="E15" s="51"/>
      <c r="F15" s="51"/>
      <c r="G15" s="52"/>
      <c r="J15" s="14" t="s">
        <v>57</v>
      </c>
      <c r="K15" s="14"/>
      <c r="L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1:25" ht="18" x14ac:dyDescent="0.35">
      <c r="B16" s="18"/>
      <c r="C16" s="19" t="s">
        <v>11</v>
      </c>
      <c r="D16" s="19" t="s">
        <v>12</v>
      </c>
      <c r="E16" s="19" t="s">
        <v>13</v>
      </c>
      <c r="F16" s="19" t="s">
        <v>20</v>
      </c>
      <c r="G16" s="20" t="s">
        <v>23</v>
      </c>
      <c r="J16" s="14" t="s">
        <v>21</v>
      </c>
      <c r="K16" s="14" t="s">
        <v>33</v>
      </c>
      <c r="L16" s="15" t="s">
        <v>22</v>
      </c>
    </row>
    <row r="17" spans="2:13" ht="18" x14ac:dyDescent="0.35">
      <c r="B17" s="21" t="s">
        <v>11</v>
      </c>
      <c r="C17" s="17"/>
      <c r="D17" s="17"/>
      <c r="E17" s="17"/>
      <c r="F17" s="17"/>
      <c r="G17" s="22"/>
      <c r="J17" s="33">
        <v>1</v>
      </c>
      <c r="K17" s="16" t="s">
        <v>11</v>
      </c>
      <c r="L17" s="29"/>
      <c r="M17" s="33" t="s">
        <v>34</v>
      </c>
    </row>
    <row r="18" spans="2:13" ht="18" x14ac:dyDescent="0.35">
      <c r="B18" s="21" t="s">
        <v>12</v>
      </c>
      <c r="C18" s="16" t="s">
        <v>25</v>
      </c>
      <c r="D18" s="17"/>
      <c r="E18" s="17"/>
      <c r="F18" s="17"/>
      <c r="G18" s="22"/>
      <c r="J18" s="33">
        <v>2</v>
      </c>
      <c r="K18" s="16" t="s">
        <v>12</v>
      </c>
      <c r="L18" s="29"/>
      <c r="M18" s="33" t="s">
        <v>48</v>
      </c>
    </row>
    <row r="19" spans="2:13" ht="18" x14ac:dyDescent="0.35">
      <c r="B19" s="21" t="s">
        <v>13</v>
      </c>
      <c r="C19" s="16" t="s">
        <v>30</v>
      </c>
      <c r="D19" s="16" t="s">
        <v>26</v>
      </c>
      <c r="E19" s="17"/>
      <c r="F19" s="17"/>
      <c r="G19" s="22"/>
      <c r="J19" s="33">
        <v>3</v>
      </c>
      <c r="K19" s="16" t="s">
        <v>13</v>
      </c>
      <c r="L19" s="29"/>
    </row>
    <row r="20" spans="2:13" ht="18" x14ac:dyDescent="0.35">
      <c r="B20" s="21" t="s">
        <v>20</v>
      </c>
      <c r="C20" s="16" t="s">
        <v>31</v>
      </c>
      <c r="D20" s="16" t="s">
        <v>30</v>
      </c>
      <c r="E20" s="16"/>
      <c r="F20" s="17"/>
      <c r="G20" s="22"/>
      <c r="J20" s="33">
        <v>4</v>
      </c>
      <c r="K20" s="16" t="s">
        <v>20</v>
      </c>
      <c r="L20" s="29"/>
    </row>
    <row r="21" spans="2:13" ht="18" x14ac:dyDescent="0.35">
      <c r="B21" s="23" t="s">
        <v>23</v>
      </c>
      <c r="C21" s="24" t="s">
        <v>30</v>
      </c>
      <c r="D21" s="24"/>
      <c r="E21" s="24"/>
      <c r="F21" s="24"/>
      <c r="G21" s="39"/>
      <c r="J21" s="33">
        <v>5</v>
      </c>
      <c r="K21" s="16" t="s">
        <v>23</v>
      </c>
      <c r="L21" s="16"/>
    </row>
    <row r="23" spans="2:13" ht="18" x14ac:dyDescent="0.35">
      <c r="B23" s="50"/>
      <c r="C23" s="51" t="s">
        <v>56</v>
      </c>
      <c r="D23" s="51"/>
      <c r="E23" s="51"/>
      <c r="F23" s="52"/>
      <c r="J23" s="14" t="s">
        <v>58</v>
      </c>
      <c r="K23" s="14"/>
      <c r="L23" s="14"/>
    </row>
    <row r="24" spans="2:13" ht="18" x14ac:dyDescent="0.35">
      <c r="B24" s="18"/>
      <c r="C24" s="19" t="s">
        <v>11</v>
      </c>
      <c r="D24" s="19" t="s">
        <v>12</v>
      </c>
      <c r="E24" s="19" t="s">
        <v>13</v>
      </c>
      <c r="F24" s="20" t="s">
        <v>20</v>
      </c>
      <c r="J24" s="14" t="s">
        <v>21</v>
      </c>
      <c r="K24" s="14" t="s">
        <v>33</v>
      </c>
      <c r="L24" s="15" t="s">
        <v>22</v>
      </c>
    </row>
    <row r="25" spans="2:13" ht="18" x14ac:dyDescent="0.35">
      <c r="B25" s="21" t="s">
        <v>11</v>
      </c>
      <c r="C25" s="17"/>
      <c r="D25" s="17"/>
      <c r="E25" s="17"/>
      <c r="F25" s="22"/>
      <c r="J25" s="33">
        <v>1</v>
      </c>
      <c r="K25" s="16" t="s">
        <v>11</v>
      </c>
      <c r="L25" s="29"/>
      <c r="M25" s="33" t="s">
        <v>34</v>
      </c>
    </row>
    <row r="26" spans="2:13" ht="18" x14ac:dyDescent="0.35">
      <c r="B26" s="21" t="s">
        <v>12</v>
      </c>
      <c r="C26" s="16" t="s">
        <v>25</v>
      </c>
      <c r="D26" s="17"/>
      <c r="E26" s="17"/>
      <c r="F26" s="22"/>
      <c r="J26" s="33">
        <v>2</v>
      </c>
      <c r="K26" s="16" t="s">
        <v>12</v>
      </c>
      <c r="L26" s="29"/>
      <c r="M26" s="33" t="s">
        <v>48</v>
      </c>
    </row>
    <row r="27" spans="2:13" ht="18" x14ac:dyDescent="0.35">
      <c r="B27" s="21" t="s">
        <v>13</v>
      </c>
      <c r="C27" s="16" t="s">
        <v>30</v>
      </c>
      <c r="D27" s="16" t="s">
        <v>26</v>
      </c>
      <c r="E27" s="17"/>
      <c r="F27" s="22"/>
      <c r="J27" s="33">
        <v>3</v>
      </c>
      <c r="K27" s="16" t="s">
        <v>13</v>
      </c>
      <c r="L27" s="29"/>
    </row>
    <row r="28" spans="2:13" ht="18" x14ac:dyDescent="0.35">
      <c r="B28" s="23" t="s">
        <v>20</v>
      </c>
      <c r="C28" s="24" t="s">
        <v>31</v>
      </c>
      <c r="D28" s="24" t="s">
        <v>30</v>
      </c>
      <c r="E28" s="24"/>
      <c r="F28" s="39"/>
      <c r="J28" s="33">
        <v>4</v>
      </c>
      <c r="K28" s="16" t="s">
        <v>20</v>
      </c>
      <c r="L28" s="29"/>
    </row>
    <row r="29" spans="2:13" ht="18" x14ac:dyDescent="0.35">
      <c r="J29" s="33"/>
      <c r="K29" s="16"/>
      <c r="L29" s="16"/>
    </row>
  </sheetData>
  <mergeCells count="1">
    <mergeCell ref="B1: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6"/>
  <sheetViews>
    <sheetView zoomScale="55" zoomScaleNormal="55" workbookViewId="0">
      <selection activeCell="O26" sqref="O26"/>
    </sheetView>
  </sheetViews>
  <sheetFormatPr baseColWidth="10" defaultRowHeight="14.4" x14ac:dyDescent="0.3"/>
  <sheetData>
    <row r="1" spans="1:22" ht="21" x14ac:dyDescent="0.4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5" spans="1:22" ht="18" x14ac:dyDescent="0.35">
      <c r="L5" s="12" t="s">
        <v>14</v>
      </c>
      <c r="N5" s="25">
        <v>16</v>
      </c>
    </row>
    <row r="6" spans="1:22" ht="18" x14ac:dyDescent="0.35">
      <c r="A6" s="50"/>
      <c r="B6" s="51" t="s">
        <v>15</v>
      </c>
      <c r="C6" s="51"/>
      <c r="D6" s="51"/>
      <c r="E6" s="52"/>
      <c r="G6" s="14" t="s">
        <v>15</v>
      </c>
      <c r="H6" s="14"/>
      <c r="I6" s="14"/>
    </row>
    <row r="7" spans="1:22" ht="18" x14ac:dyDescent="0.35">
      <c r="A7" s="18"/>
      <c r="B7" s="19" t="s">
        <v>11</v>
      </c>
      <c r="C7" s="19" t="s">
        <v>12</v>
      </c>
      <c r="D7" s="19" t="s">
        <v>13</v>
      </c>
      <c r="E7" s="20" t="s">
        <v>20</v>
      </c>
      <c r="G7" s="14" t="s">
        <v>21</v>
      </c>
      <c r="H7" s="14" t="s">
        <v>33</v>
      </c>
      <c r="I7" s="14" t="s">
        <v>22</v>
      </c>
      <c r="L7" s="26" t="s">
        <v>19</v>
      </c>
      <c r="M7" s="27"/>
      <c r="N7" s="27"/>
      <c r="O7" s="27"/>
      <c r="P7" s="27"/>
    </row>
    <row r="8" spans="1:22" ht="18" x14ac:dyDescent="0.35">
      <c r="A8" s="21" t="s">
        <v>11</v>
      </c>
      <c r="B8" s="17"/>
      <c r="C8" s="17"/>
      <c r="D8" s="17"/>
      <c r="E8" s="22"/>
      <c r="G8" s="33">
        <v>1</v>
      </c>
      <c r="H8" s="16" t="s">
        <v>13</v>
      </c>
      <c r="I8" s="29">
        <v>5</v>
      </c>
      <c r="J8" s="33" t="s">
        <v>34</v>
      </c>
      <c r="L8" s="28" t="e">
        <f>VLOOKUP($N$5,#REF!,8,FALSE)</f>
        <v>#REF!</v>
      </c>
      <c r="M8" s="29"/>
      <c r="N8" s="29"/>
      <c r="O8" s="29"/>
      <c r="P8" s="27"/>
    </row>
    <row r="9" spans="1:22" ht="18" x14ac:dyDescent="0.35">
      <c r="A9" s="21" t="s">
        <v>12</v>
      </c>
      <c r="B9" s="16" t="s">
        <v>32</v>
      </c>
      <c r="C9" s="17"/>
      <c r="D9" s="17"/>
      <c r="E9" s="22"/>
      <c r="G9" s="33">
        <v>2</v>
      </c>
      <c r="H9" s="16" t="s">
        <v>12</v>
      </c>
      <c r="I9" s="29">
        <v>4</v>
      </c>
      <c r="J9" s="33"/>
      <c r="L9" s="29" t="s">
        <v>27</v>
      </c>
      <c r="M9" s="29"/>
      <c r="N9" s="29"/>
      <c r="O9" s="30" t="e">
        <f>VLOOKUP($N$5,#REF!,7,FALSE)</f>
        <v>#REF!</v>
      </c>
      <c r="P9" s="27"/>
    </row>
    <row r="10" spans="1:22" ht="18" x14ac:dyDescent="0.35">
      <c r="A10" s="21" t="s">
        <v>13</v>
      </c>
      <c r="B10" s="16" t="s">
        <v>25</v>
      </c>
      <c r="C10" s="16" t="s">
        <v>32</v>
      </c>
      <c r="D10" s="17"/>
      <c r="E10" s="22"/>
      <c r="G10" s="33">
        <v>3</v>
      </c>
      <c r="H10" s="16" t="s">
        <v>11</v>
      </c>
      <c r="I10" s="29">
        <v>2</v>
      </c>
      <c r="L10" s="29" t="s">
        <v>28</v>
      </c>
      <c r="M10" s="29"/>
      <c r="N10" s="29"/>
      <c r="O10" s="29">
        <f>IF(N5&lt;16,2,1)</f>
        <v>1</v>
      </c>
      <c r="P10" s="27"/>
    </row>
    <row r="11" spans="1:22" ht="18" x14ac:dyDescent="0.35">
      <c r="A11" s="23" t="s">
        <v>20</v>
      </c>
      <c r="B11" s="24" t="s">
        <v>30</v>
      </c>
      <c r="C11" s="24" t="s">
        <v>31</v>
      </c>
      <c r="D11" s="24" t="s">
        <v>30</v>
      </c>
      <c r="E11" s="39"/>
      <c r="G11" s="33">
        <v>4</v>
      </c>
      <c r="H11" s="16" t="s">
        <v>20</v>
      </c>
      <c r="I11" s="29">
        <v>2</v>
      </c>
      <c r="L11" s="29" t="s">
        <v>29</v>
      </c>
      <c r="M11" s="29"/>
      <c r="N11" s="29"/>
      <c r="O11" s="29" t="e">
        <f>VLOOKUP($N$5,#REF!,5,FALSE)</f>
        <v>#REF!</v>
      </c>
      <c r="P11" s="29"/>
    </row>
    <row r="12" spans="1:22" ht="15.6" x14ac:dyDescent="0.3">
      <c r="L12" s="31" t="s">
        <v>16</v>
      </c>
      <c r="M12" s="31"/>
      <c r="N12" s="31"/>
      <c r="O12" s="31" t="e">
        <f>VLOOKUP($N$5,#REF!,2,FALSE)</f>
        <v>#REF!</v>
      </c>
      <c r="P12" s="32"/>
    </row>
    <row r="13" spans="1:22" ht="18" x14ac:dyDescent="0.35">
      <c r="A13" s="50"/>
      <c r="B13" s="51" t="s">
        <v>57</v>
      </c>
      <c r="C13" s="51"/>
      <c r="D13" s="51"/>
      <c r="E13" s="52"/>
      <c r="G13" s="14" t="s">
        <v>57</v>
      </c>
      <c r="H13" s="14"/>
      <c r="I13" s="14"/>
      <c r="L13" s="31" t="s">
        <v>17</v>
      </c>
      <c r="M13" s="31"/>
      <c r="N13" s="31"/>
      <c r="O13" s="31" t="e">
        <f>VLOOKUP($N$5,#REF!,3,FALSE)</f>
        <v>#REF!</v>
      </c>
      <c r="P13" s="32"/>
    </row>
    <row r="14" spans="1:22" ht="18" x14ac:dyDescent="0.35">
      <c r="A14" s="18"/>
      <c r="B14" s="19" t="s">
        <v>11</v>
      </c>
      <c r="C14" s="19" t="s">
        <v>12</v>
      </c>
      <c r="D14" s="19" t="s">
        <v>13</v>
      </c>
      <c r="E14" s="20" t="s">
        <v>20</v>
      </c>
      <c r="G14" s="14" t="s">
        <v>21</v>
      </c>
      <c r="H14" s="14" t="s">
        <v>33</v>
      </c>
      <c r="I14" s="14" t="s">
        <v>22</v>
      </c>
      <c r="L14" s="31" t="s">
        <v>18</v>
      </c>
      <c r="M14" s="31"/>
      <c r="N14" s="31"/>
      <c r="O14" s="31" t="e">
        <f>VLOOKUP($N$5,#REF!,4,FALSE)</f>
        <v>#REF!</v>
      </c>
      <c r="P14" s="32"/>
    </row>
    <row r="15" spans="1:22" ht="18" x14ac:dyDescent="0.35">
      <c r="A15" s="21" t="s">
        <v>11</v>
      </c>
      <c r="B15" s="17"/>
      <c r="C15" s="17"/>
      <c r="D15" s="17"/>
      <c r="E15" s="22"/>
      <c r="G15" s="33">
        <v>1</v>
      </c>
      <c r="H15" s="16" t="s">
        <v>13</v>
      </c>
      <c r="I15" s="29">
        <v>5</v>
      </c>
      <c r="J15" s="33" t="s">
        <v>34</v>
      </c>
      <c r="V15" s="10"/>
    </row>
    <row r="16" spans="1:22" ht="18" x14ac:dyDescent="0.35">
      <c r="A16" s="21" t="s">
        <v>12</v>
      </c>
      <c r="B16" s="16" t="s">
        <v>32</v>
      </c>
      <c r="C16" s="17"/>
      <c r="D16" s="17"/>
      <c r="E16" s="22"/>
      <c r="G16" s="33">
        <v>2</v>
      </c>
      <c r="H16" s="16" t="s">
        <v>12</v>
      </c>
      <c r="I16" s="29">
        <v>4</v>
      </c>
      <c r="J16" s="33"/>
      <c r="L16" s="34" t="s">
        <v>35</v>
      </c>
      <c r="M16" s="34"/>
      <c r="N16" s="34"/>
      <c r="O16" s="34"/>
      <c r="P16" s="34"/>
    </row>
    <row r="17" spans="1:16" ht="18" x14ac:dyDescent="0.35">
      <c r="A17" s="21" t="s">
        <v>13</v>
      </c>
      <c r="B17" s="16" t="s">
        <v>25</v>
      </c>
      <c r="C17" s="16" t="s">
        <v>32</v>
      </c>
      <c r="D17" s="17"/>
      <c r="E17" s="22"/>
      <c r="G17" s="33">
        <v>3</v>
      </c>
      <c r="H17" s="16" t="s">
        <v>11</v>
      </c>
      <c r="I17" s="29">
        <v>2</v>
      </c>
      <c r="L17" s="29" t="s">
        <v>36</v>
      </c>
      <c r="M17" s="29"/>
      <c r="N17" s="29"/>
      <c r="O17" s="29" t="e">
        <f>VLOOKUP($N$5,#REF!,9,FALSE)</f>
        <v>#REF!</v>
      </c>
      <c r="P17" s="29"/>
    </row>
    <row r="18" spans="1:16" ht="18" x14ac:dyDescent="0.35">
      <c r="A18" s="23" t="s">
        <v>20</v>
      </c>
      <c r="B18" s="24" t="s">
        <v>30</v>
      </c>
      <c r="C18" s="24" t="s">
        <v>31</v>
      </c>
      <c r="D18" s="24" t="s">
        <v>30</v>
      </c>
      <c r="E18" s="39"/>
      <c r="G18" s="33">
        <v>4</v>
      </c>
      <c r="H18" s="16" t="s">
        <v>20</v>
      </c>
      <c r="I18" s="29">
        <v>2</v>
      </c>
      <c r="L18" s="29" t="s">
        <v>42</v>
      </c>
      <c r="M18" s="29"/>
      <c r="N18" s="29"/>
      <c r="O18" s="30" t="e">
        <f>VLOOKUP($N$5,#REF!,9,FALSE)*(2/3)/VLOOKUP($N$5,#REF!,6,FALSE)*0.35</f>
        <v>#REF!</v>
      </c>
      <c r="P18" s="29"/>
    </row>
    <row r="19" spans="1:16" ht="15.6" x14ac:dyDescent="0.3">
      <c r="L19" s="29" t="s">
        <v>43</v>
      </c>
      <c r="M19" s="29"/>
      <c r="N19" s="29"/>
      <c r="O19" s="30" t="e">
        <f>VLOOKUP($N$5,#REF!,9,FALSE)*(2/3)/VLOOKUP($N$5,#REF!,6,FALSE)*0.3</f>
        <v>#REF!</v>
      </c>
      <c r="P19" s="29"/>
    </row>
    <row r="20" spans="1:16" ht="18" x14ac:dyDescent="0.35">
      <c r="A20" s="50"/>
      <c r="B20" s="51" t="s">
        <v>58</v>
      </c>
      <c r="C20" s="51"/>
      <c r="D20" s="51"/>
      <c r="E20" s="52"/>
      <c r="G20" s="14" t="s">
        <v>58</v>
      </c>
      <c r="H20" s="14"/>
      <c r="I20" s="14"/>
      <c r="L20" s="29" t="s">
        <v>44</v>
      </c>
      <c r="M20" s="29"/>
      <c r="N20" s="29"/>
      <c r="O20" s="30" t="e">
        <f>VLOOKUP($N$5,#REF!,9,FALSE)*(2/3)/VLOOKUP($N$5,#REF!,6,FALSE)*0.2</f>
        <v>#REF!</v>
      </c>
      <c r="P20" s="29"/>
    </row>
    <row r="21" spans="1:16" ht="18" x14ac:dyDescent="0.35">
      <c r="A21" s="18"/>
      <c r="B21" s="19" t="s">
        <v>11</v>
      </c>
      <c r="C21" s="19" t="s">
        <v>12</v>
      </c>
      <c r="D21" s="19" t="s">
        <v>13</v>
      </c>
      <c r="E21" s="20" t="s">
        <v>20</v>
      </c>
      <c r="G21" s="14" t="s">
        <v>21</v>
      </c>
      <c r="H21" s="14" t="s">
        <v>33</v>
      </c>
      <c r="I21" s="14" t="s">
        <v>22</v>
      </c>
      <c r="L21" s="29" t="s">
        <v>45</v>
      </c>
      <c r="M21" s="29"/>
      <c r="N21" s="29"/>
      <c r="O21" s="30" t="e">
        <f>VLOOKUP($N$5,#REF!,9,FALSE)*(2/3)/VLOOKUP($N$5,#REF!,6,FALSE)*0.15</f>
        <v>#REF!</v>
      </c>
      <c r="P21" s="29"/>
    </row>
    <row r="22" spans="1:16" ht="18" x14ac:dyDescent="0.35">
      <c r="A22" s="21" t="s">
        <v>11</v>
      </c>
      <c r="B22" s="17"/>
      <c r="C22" s="17"/>
      <c r="D22" s="17"/>
      <c r="E22" s="22"/>
      <c r="G22" s="33">
        <v>1</v>
      </c>
      <c r="H22" s="16" t="s">
        <v>13</v>
      </c>
      <c r="I22" s="29">
        <v>5</v>
      </c>
      <c r="J22" s="33" t="s">
        <v>34</v>
      </c>
      <c r="L22" s="29" t="s">
        <v>46</v>
      </c>
      <c r="M22" s="29"/>
      <c r="N22" s="29"/>
      <c r="O22" s="30" t="e">
        <f>VLOOKUP($N$5,#REF!,9,FALSE)*(2/3)/VLOOKUP($N$5,#REF!,6,FALSE)*0.05</f>
        <v>#REF!</v>
      </c>
      <c r="P22" s="29"/>
    </row>
    <row r="23" spans="1:16" ht="18" x14ac:dyDescent="0.35">
      <c r="A23" s="21" t="s">
        <v>12</v>
      </c>
      <c r="B23" s="16" t="s">
        <v>32</v>
      </c>
      <c r="C23" s="17"/>
      <c r="D23" s="17"/>
      <c r="E23" s="22"/>
      <c r="G23" s="33">
        <v>2</v>
      </c>
      <c r="H23" s="16" t="s">
        <v>12</v>
      </c>
      <c r="I23" s="29">
        <v>4</v>
      </c>
      <c r="J23" s="33"/>
      <c r="L23" s="29" t="s">
        <v>47</v>
      </c>
      <c r="M23" s="29"/>
      <c r="N23" s="29"/>
      <c r="O23" s="30" t="e">
        <f>VLOOKUP($N$5,#REF!,9,FALSE)*(2/3)/VLOOKUP($N$5,#REF!,6,FALSE)*0.05</f>
        <v>#REF!</v>
      </c>
      <c r="P23" s="29"/>
    </row>
    <row r="24" spans="1:16" ht="18" x14ac:dyDescent="0.35">
      <c r="A24" s="21" t="s">
        <v>13</v>
      </c>
      <c r="B24" s="16" t="s">
        <v>25</v>
      </c>
      <c r="C24" s="16" t="s">
        <v>32</v>
      </c>
      <c r="D24" s="17"/>
      <c r="E24" s="22"/>
      <c r="G24" s="33">
        <v>3</v>
      </c>
      <c r="H24" s="16" t="s">
        <v>11</v>
      </c>
      <c r="I24" s="29">
        <v>2</v>
      </c>
      <c r="L24" s="13"/>
      <c r="M24" s="13"/>
      <c r="N24" s="13"/>
      <c r="O24" s="13"/>
      <c r="P24" s="13"/>
    </row>
    <row r="25" spans="1:16" ht="18" x14ac:dyDescent="0.35">
      <c r="A25" s="23" t="s">
        <v>20</v>
      </c>
      <c r="B25" s="24" t="s">
        <v>30</v>
      </c>
      <c r="C25" s="24" t="s">
        <v>31</v>
      </c>
      <c r="D25" s="24" t="s">
        <v>30</v>
      </c>
      <c r="E25" s="39"/>
      <c r="G25" s="33">
        <v>4</v>
      </c>
      <c r="H25" s="16" t="s">
        <v>20</v>
      </c>
      <c r="I25" s="29">
        <v>2</v>
      </c>
      <c r="L25" s="35" t="s">
        <v>37</v>
      </c>
      <c r="M25" s="29"/>
      <c r="N25" s="29"/>
      <c r="O25" s="29"/>
      <c r="P25" s="29"/>
    </row>
    <row r="26" spans="1:16" ht="15.6" x14ac:dyDescent="0.3">
      <c r="L26" s="35" t="str">
        <f>"+Punkte für Viertelfinalsieg"</f>
        <v>+Punkte für Viertelfinalsieg</v>
      </c>
      <c r="M26" s="29"/>
      <c r="N26" s="29"/>
      <c r="O26" s="29" t="e">
        <f>VLOOKUP($N$5,#REF!,9,FALSE)*(1/3)*IF($N$5&lt;16,0,0.15/4)</f>
        <v>#REF!</v>
      </c>
      <c r="P26" s="29"/>
    </row>
    <row r="27" spans="1:16" ht="18" x14ac:dyDescent="0.35">
      <c r="A27" s="50"/>
      <c r="B27" s="51" t="s">
        <v>60</v>
      </c>
      <c r="C27" s="51"/>
      <c r="D27" s="51"/>
      <c r="E27" s="52"/>
      <c r="G27" s="14" t="s">
        <v>60</v>
      </c>
      <c r="H27" s="14"/>
      <c r="I27" s="14"/>
      <c r="L27" s="35" t="s">
        <v>38</v>
      </c>
      <c r="M27" s="29"/>
      <c r="N27" s="29"/>
      <c r="O27" s="29" t="e">
        <f>VLOOKUP($N$5,#REF!,9,FALSE)*(1/3)*IF($N$5&lt;16,0.3/2,0.25/2)</f>
        <v>#REF!</v>
      </c>
      <c r="P27" s="29"/>
    </row>
    <row r="28" spans="1:16" ht="18" x14ac:dyDescent="0.35">
      <c r="A28" s="18"/>
      <c r="B28" s="19" t="s">
        <v>11</v>
      </c>
      <c r="C28" s="19" t="s">
        <v>12</v>
      </c>
      <c r="D28" s="19" t="s">
        <v>13</v>
      </c>
      <c r="E28" s="20" t="s">
        <v>20</v>
      </c>
      <c r="G28" s="14" t="s">
        <v>21</v>
      </c>
      <c r="H28" s="14" t="s">
        <v>33</v>
      </c>
      <c r="I28" s="14" t="s">
        <v>22</v>
      </c>
      <c r="L28" s="38" t="s">
        <v>39</v>
      </c>
      <c r="M28" s="29"/>
      <c r="N28" s="29"/>
      <c r="O28" s="29" t="e">
        <f>VLOOKUP($N$5,#REF!,9,FALSE)*(1/3)*IF($N$5&lt;16,0.1,0.1)</f>
        <v>#REF!</v>
      </c>
      <c r="P28" s="29"/>
    </row>
    <row r="29" spans="1:16" ht="18" x14ac:dyDescent="0.35">
      <c r="A29" s="21" t="s">
        <v>11</v>
      </c>
      <c r="B29" s="17"/>
      <c r="C29" s="17"/>
      <c r="D29" s="17"/>
      <c r="E29" s="22"/>
      <c r="G29" s="33">
        <v>1</v>
      </c>
      <c r="H29" s="16" t="s">
        <v>13</v>
      </c>
      <c r="I29" s="29">
        <v>5</v>
      </c>
      <c r="J29" s="33" t="s">
        <v>34</v>
      </c>
      <c r="L29" s="37" t="s">
        <v>40</v>
      </c>
      <c r="M29" s="29"/>
      <c r="N29" s="29"/>
      <c r="O29" s="29" t="e">
        <f>VLOOKUP($N$5,#REF!,9,FALSE)*(1/3)*IF($N$5&lt;16,0.2,0.2)</f>
        <v>#REF!</v>
      </c>
      <c r="P29" s="29"/>
    </row>
    <row r="30" spans="1:16" ht="18" x14ac:dyDescent="0.35">
      <c r="A30" s="21" t="s">
        <v>12</v>
      </c>
      <c r="B30" s="16" t="s">
        <v>32</v>
      </c>
      <c r="C30" s="17"/>
      <c r="D30" s="17"/>
      <c r="E30" s="22"/>
      <c r="G30" s="33">
        <v>2</v>
      </c>
      <c r="H30" s="16" t="s">
        <v>12</v>
      </c>
      <c r="I30" s="29">
        <v>4</v>
      </c>
      <c r="J30" s="33"/>
      <c r="L30" s="36" t="s">
        <v>41</v>
      </c>
      <c r="M30" s="29"/>
      <c r="N30" s="29"/>
      <c r="O30" s="29" t="e">
        <f>VLOOKUP($N$5,#REF!,9,FALSE)*(1/3)*IF($N$5&lt;16,0.4,0.3)</f>
        <v>#REF!</v>
      </c>
      <c r="P30" s="29"/>
    </row>
    <row r="31" spans="1:16" ht="18" x14ac:dyDescent="0.35">
      <c r="A31" s="21" t="s">
        <v>13</v>
      </c>
      <c r="B31" s="16" t="s">
        <v>25</v>
      </c>
      <c r="C31" s="16" t="s">
        <v>32</v>
      </c>
      <c r="D31" s="17"/>
      <c r="E31" s="22"/>
      <c r="G31" s="33">
        <v>3</v>
      </c>
      <c r="H31" s="16" t="s">
        <v>11</v>
      </c>
      <c r="I31" s="29">
        <v>2</v>
      </c>
    </row>
    <row r="32" spans="1:16" ht="18" x14ac:dyDescent="0.35">
      <c r="A32" s="23" t="s">
        <v>20</v>
      </c>
      <c r="B32" s="24" t="s">
        <v>30</v>
      </c>
      <c r="C32" s="24" t="s">
        <v>31</v>
      </c>
      <c r="D32" s="24" t="s">
        <v>30</v>
      </c>
      <c r="E32" s="39"/>
      <c r="G32" s="33">
        <v>4</v>
      </c>
      <c r="H32" s="16" t="s">
        <v>20</v>
      </c>
      <c r="I32" s="29">
        <v>2</v>
      </c>
    </row>
    <row r="35" spans="1:17" ht="21" x14ac:dyDescent="0.4">
      <c r="A35" s="44" t="s">
        <v>49</v>
      </c>
      <c r="C35" s="1"/>
      <c r="D35" s="1"/>
      <c r="E35" s="1"/>
      <c r="F35" s="44" t="s">
        <v>50</v>
      </c>
      <c r="G35" s="1"/>
      <c r="H35" s="1"/>
      <c r="I35" s="1"/>
      <c r="J35" s="1"/>
      <c r="K35" s="44" t="s">
        <v>51</v>
      </c>
      <c r="L35" s="1"/>
      <c r="M35" s="1"/>
      <c r="N35" s="1"/>
      <c r="O35" s="1"/>
      <c r="P35" s="44" t="s">
        <v>52</v>
      </c>
      <c r="Q35" s="6"/>
    </row>
    <row r="36" spans="1:17" ht="15" thickBot="1" x14ac:dyDescent="0.35">
      <c r="A36" s="2" t="s">
        <v>0</v>
      </c>
      <c r="B36" s="2" t="s">
        <v>9</v>
      </c>
      <c r="C36" s="2" t="s">
        <v>53</v>
      </c>
      <c r="D36" s="40"/>
      <c r="E36" s="40"/>
      <c r="F36" s="40" t="str">
        <f>A36</f>
        <v>D1</v>
      </c>
      <c r="G36" s="40" t="str">
        <f>B36</f>
        <v>D2</v>
      </c>
      <c r="H36" s="2" t="str">
        <f>C36</f>
        <v>Stechen</v>
      </c>
      <c r="I36" s="40"/>
      <c r="J36" s="40"/>
      <c r="K36" s="40" t="str">
        <f>F36</f>
        <v>D1</v>
      </c>
      <c r="L36" s="40" t="str">
        <f>G36</f>
        <v>D2</v>
      </c>
      <c r="M36" s="40" t="str">
        <f>H36</f>
        <v>Stechen</v>
      </c>
      <c r="N36" s="40"/>
      <c r="O36" s="40"/>
      <c r="P36" s="40"/>
      <c r="Q36" s="40"/>
    </row>
    <row r="37" spans="1:17" ht="15.6" thickTop="1" thickBot="1" x14ac:dyDescent="0.35">
      <c r="A37" s="181" t="s">
        <v>1</v>
      </c>
      <c r="B37" s="182"/>
      <c r="C37" s="183"/>
      <c r="D37" s="42">
        <f xml:space="preserve"> IF( SUM(A38:C38) - SUM(A39:C39) &gt; 0, SUM(A38:C38) - SUM(A39:C39),"" )</f>
        <v>1</v>
      </c>
      <c r="E37" s="40"/>
      <c r="F37" s="184" t="str">
        <f>IF( AND( A39=0, A38=0 ),0,IF((A38+B38+C38&gt;A39+B39+C39),A37,A40))</f>
        <v>TeamA</v>
      </c>
      <c r="G37" s="182"/>
      <c r="H37" s="183"/>
      <c r="I37" s="42" t="str">
        <f xml:space="preserve"> IF( SUM(F38:H38) - SUM(F39:H39) &gt; 0, SUM(F38:H38) - SUM(F39:H39),"" )</f>
        <v/>
      </c>
      <c r="J37" s="40"/>
      <c r="K37" s="185" t="str">
        <f>IF( AND( F39=0, F38=0 ),0,IF((F38+G38+H38&gt;F39+G39+H39),F37,F40))</f>
        <v>TeamC</v>
      </c>
      <c r="L37" s="186"/>
      <c r="M37" s="187"/>
      <c r="N37" s="42">
        <f xml:space="preserve"> IF( SUM(K38:M38) - SUM(K39:M39) &gt; 0, SUM(K38:M38) - SUM(K39:M39),"" )</f>
        <v>2</v>
      </c>
      <c r="O37" s="40"/>
      <c r="P37" s="42">
        <v>1</v>
      </c>
      <c r="Q37" s="43" t="str">
        <f>IF( AND( K39=0, K38=0 ),0,IF((K38+L38+M38&gt;K39+L39+M39),K37,K40))</f>
        <v>TeamC</v>
      </c>
    </row>
    <row r="38" spans="1:17" ht="15.6" thickTop="1" thickBot="1" x14ac:dyDescent="0.35">
      <c r="A38" s="3">
        <v>1</v>
      </c>
      <c r="B38" s="4">
        <v>0</v>
      </c>
      <c r="C38" s="5">
        <v>1</v>
      </c>
      <c r="D38" s="188"/>
      <c r="E38" s="40"/>
      <c r="F38" s="3">
        <v>0</v>
      </c>
      <c r="G38" s="4">
        <v>0</v>
      </c>
      <c r="H38" s="5"/>
      <c r="I38" s="188"/>
      <c r="J38" s="40"/>
      <c r="K38" s="3">
        <v>1</v>
      </c>
      <c r="L38" s="4">
        <v>1</v>
      </c>
      <c r="M38" s="5"/>
      <c r="N38" s="188"/>
      <c r="O38" s="40"/>
      <c r="P38" s="40"/>
      <c r="Q38" s="40"/>
    </row>
    <row r="39" spans="1:17" ht="15.6" thickTop="1" thickBot="1" x14ac:dyDescent="0.35">
      <c r="A39" s="3">
        <v>0</v>
      </c>
      <c r="B39" s="4">
        <v>1</v>
      </c>
      <c r="C39" s="5">
        <v>0</v>
      </c>
      <c r="D39" s="188"/>
      <c r="E39" s="40"/>
      <c r="F39" s="3">
        <v>1</v>
      </c>
      <c r="G39" s="4">
        <v>1</v>
      </c>
      <c r="H39" s="5"/>
      <c r="I39" s="188"/>
      <c r="J39" s="40"/>
      <c r="K39" s="3">
        <v>0</v>
      </c>
      <c r="L39" s="4">
        <v>0</v>
      </c>
      <c r="M39" s="5"/>
      <c r="N39" s="188"/>
      <c r="O39" s="40"/>
      <c r="P39" s="42">
        <v>2</v>
      </c>
      <c r="Q39" s="43" t="str">
        <f>IF( AND( K39=0, K38=0 ),0,IF((K38+L38+M38&gt;K39+L39+M39),K40,K37))</f>
        <v>TeamE</v>
      </c>
    </row>
    <row r="40" spans="1:17" ht="15.6" thickTop="1" thickBot="1" x14ac:dyDescent="0.35">
      <c r="A40" s="189" t="s">
        <v>2</v>
      </c>
      <c r="B40" s="190"/>
      <c r="C40" s="191"/>
      <c r="D40" s="42" t="str">
        <f>IF(D37="",SUM(A39:C39) - SUM(A38:C38),"")</f>
        <v/>
      </c>
      <c r="E40" s="40"/>
      <c r="F40" s="192" t="str">
        <f>IF( AND( A44=0, A43=0 ),0,IF((A43+B43+C43&gt;A44+B44+C44),A42,A45))</f>
        <v>TeamC</v>
      </c>
      <c r="G40" s="190"/>
      <c r="H40" s="191"/>
      <c r="I40" s="42">
        <f>IF(I37="",SUM(F39:H39) - SUM(F38:H38),"")</f>
        <v>2</v>
      </c>
      <c r="J40" s="40"/>
      <c r="K40" s="193" t="str">
        <f>IF( AND( F44=0, F43=0 ),0,IF((F43+G43+H43&gt;F44+G44+H44),F42,F45))</f>
        <v>TeamE</v>
      </c>
      <c r="L40" s="194"/>
      <c r="M40" s="195"/>
      <c r="N40" s="42" t="str">
        <f>IF(N37="",SUM(K39:M39) - SUM(K38:M38),"")</f>
        <v/>
      </c>
      <c r="O40" s="40"/>
      <c r="P40" s="40"/>
      <c r="Q40" s="40"/>
    </row>
    <row r="41" spans="1:17" ht="15.6" thickTop="1" thickBot="1" x14ac:dyDescent="0.3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5.6" thickTop="1" thickBot="1" x14ac:dyDescent="0.35">
      <c r="A42" s="181" t="s">
        <v>3</v>
      </c>
      <c r="B42" s="182"/>
      <c r="C42" s="183"/>
      <c r="D42" s="42">
        <f xml:space="preserve"> IF( SUM(A43:C43) - SUM(A44:C44) &gt; 0, SUM(A43:C43) - SUM(A44:C44),"" )</f>
        <v>2</v>
      </c>
      <c r="E42" s="40"/>
      <c r="F42" s="184" t="str">
        <f>IF( AND( A49=0, A48=0 ),0,IF((A48+B48+C48&gt;A49+B49+C49),A47,A50))</f>
        <v>TeamE</v>
      </c>
      <c r="G42" s="182"/>
      <c r="H42" s="183"/>
      <c r="I42" s="42">
        <f xml:space="preserve"> IF( SUM(F43:H43) - SUM(F44:H44) &gt; 0, SUM(F43:H43) - SUM(F44:H44),"" )</f>
        <v>1</v>
      </c>
      <c r="J42" s="40"/>
      <c r="K42" s="185" t="str">
        <f>IF( AND( F39=0, F38=0 ),0,IF((F38+G38+H38&gt;F39+G39+H39),F40,F37))</f>
        <v>TeamA</v>
      </c>
      <c r="L42" s="186"/>
      <c r="M42" s="187"/>
      <c r="N42" s="42">
        <f xml:space="preserve"> IF( SUM(K43:M43) - SUM(K44:M44) &gt; 0, SUM(K43:M43) - SUM(K44:M44),"" )</f>
        <v>2</v>
      </c>
      <c r="O42" s="40"/>
      <c r="P42" s="42">
        <v>3</v>
      </c>
      <c r="Q42" s="43" t="str">
        <f>IF( AND( K44=0, K43=0 ),0,IF((K43+L43+M43&gt;K44+L44+M44),K42,K45))</f>
        <v>TeamA</v>
      </c>
    </row>
    <row r="43" spans="1:17" ht="15.6" thickTop="1" thickBot="1" x14ac:dyDescent="0.35">
      <c r="A43" s="3">
        <v>1</v>
      </c>
      <c r="B43" s="4">
        <v>1</v>
      </c>
      <c r="C43" s="5"/>
      <c r="D43" s="188"/>
      <c r="E43" s="40"/>
      <c r="F43" s="3">
        <v>1</v>
      </c>
      <c r="G43" s="4">
        <v>1</v>
      </c>
      <c r="H43" s="5">
        <v>1</v>
      </c>
      <c r="I43" s="188"/>
      <c r="J43" s="40"/>
      <c r="K43" s="3">
        <v>1</v>
      </c>
      <c r="L43" s="4">
        <v>1</v>
      </c>
      <c r="M43" s="5"/>
      <c r="N43" s="188"/>
      <c r="O43" s="40"/>
      <c r="P43" s="40"/>
      <c r="Q43" s="40"/>
    </row>
    <row r="44" spans="1:17" ht="15.6" thickTop="1" thickBot="1" x14ac:dyDescent="0.35">
      <c r="A44" s="3">
        <v>0</v>
      </c>
      <c r="B44" s="4">
        <v>0</v>
      </c>
      <c r="C44" s="5"/>
      <c r="D44" s="188"/>
      <c r="E44" s="40"/>
      <c r="F44" s="3">
        <v>1</v>
      </c>
      <c r="G44" s="4">
        <v>1</v>
      </c>
      <c r="H44" s="5">
        <v>0</v>
      </c>
      <c r="I44" s="188"/>
      <c r="J44" s="40"/>
      <c r="K44" s="3">
        <v>0</v>
      </c>
      <c r="L44" s="4">
        <v>0</v>
      </c>
      <c r="M44" s="5"/>
      <c r="N44" s="188"/>
      <c r="O44" s="40"/>
      <c r="P44" s="42">
        <v>4</v>
      </c>
      <c r="Q44" s="43" t="str">
        <f>IF( AND( K44=0, K43=0 ),0,IF((K43+L43+M43&gt;K44+L44+M44),K45,K42))</f>
        <v>TeamG</v>
      </c>
    </row>
    <row r="45" spans="1:17" ht="15.6" thickTop="1" thickBot="1" x14ac:dyDescent="0.35">
      <c r="A45" s="8" t="s">
        <v>4</v>
      </c>
      <c r="B45" s="48"/>
      <c r="C45" s="49"/>
      <c r="D45" s="42" t="str">
        <f>IF(D42="",SUM(A44:C44) - SUM(A43:C43),"")</f>
        <v/>
      </c>
      <c r="E45" s="40"/>
      <c r="F45" s="47" t="str">
        <f>IF( AND( A54=0, A53=0 ),0,IF((A53+B53+C53&gt;A54+B54+C54),A52,A55))</f>
        <v>TeamG</v>
      </c>
      <c r="G45" s="48"/>
      <c r="H45" s="49"/>
      <c r="I45" s="42" t="str">
        <f>IF(I42="",SUM(F44:H44) - SUM(F43:H43),"")</f>
        <v/>
      </c>
      <c r="J45" s="40"/>
      <c r="K45" s="193" t="str">
        <f>IF( AND( F44=0, F43=0 ),0,IF((F43+G43+H43&gt;F44+G44+H44),F45,F42))</f>
        <v>TeamG</v>
      </c>
      <c r="L45" s="194"/>
      <c r="M45" s="195"/>
      <c r="N45" s="42" t="str">
        <f>IF(N42="",SUM(K44:M44) - SUM(K43:M43),"")</f>
        <v/>
      </c>
      <c r="O45" s="40"/>
      <c r="P45" s="40"/>
      <c r="Q45" s="40"/>
    </row>
    <row r="46" spans="1:17" ht="15.6" thickTop="1" thickBot="1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/>
    </row>
    <row r="47" spans="1:17" ht="15" thickTop="1" x14ac:dyDescent="0.3">
      <c r="A47" s="7" t="s">
        <v>5</v>
      </c>
      <c r="B47" s="45"/>
      <c r="C47" s="46"/>
      <c r="D47" s="42">
        <f xml:space="preserve"> IF( SUM(A48:C48) - SUM(A49:C49) &gt; 0, SUM(A48:C48) - SUM(A49:C49),"" )</f>
        <v>1</v>
      </c>
      <c r="E47" s="41"/>
      <c r="F47" s="41"/>
      <c r="G47" s="41"/>
      <c r="H47" s="41"/>
      <c r="I47" s="40"/>
      <c r="J47" s="41"/>
    </row>
    <row r="48" spans="1:17" x14ac:dyDescent="0.3">
      <c r="A48" s="3">
        <v>1</v>
      </c>
      <c r="B48" s="4">
        <v>0</v>
      </c>
      <c r="C48" s="5">
        <v>1</v>
      </c>
      <c r="D48" s="9"/>
      <c r="E48" s="41"/>
      <c r="F48" s="41"/>
      <c r="G48" s="41"/>
      <c r="H48" s="41"/>
      <c r="I48" s="40"/>
      <c r="J48" s="40"/>
    </row>
    <row r="49" spans="1:16" x14ac:dyDescent="0.3">
      <c r="A49" s="3">
        <v>0</v>
      </c>
      <c r="B49" s="4">
        <v>1</v>
      </c>
      <c r="C49" s="5">
        <v>0</v>
      </c>
      <c r="D49" s="9"/>
      <c r="E49" s="41"/>
      <c r="F49" s="41"/>
      <c r="G49" s="41"/>
      <c r="H49" s="41"/>
      <c r="I49" s="40"/>
      <c r="J49" s="40"/>
    </row>
    <row r="50" spans="1:16" ht="15" thickBot="1" x14ac:dyDescent="0.35">
      <c r="A50" s="8" t="s">
        <v>6</v>
      </c>
      <c r="B50" s="48"/>
      <c r="C50" s="49"/>
      <c r="D50" s="42" t="str">
        <f>IF(D47="",SUM(A49:C49) - SUM(A48:C48),"")</f>
        <v/>
      </c>
      <c r="E50" s="41"/>
      <c r="F50" s="41"/>
      <c r="G50" s="41"/>
      <c r="H50" s="41"/>
      <c r="I50" s="40"/>
      <c r="J50" s="41"/>
    </row>
    <row r="51" spans="1:16" ht="15.6" thickTop="1" thickBot="1" x14ac:dyDescent="0.35">
      <c r="A51" s="40"/>
      <c r="B51" s="40"/>
      <c r="C51" s="40"/>
      <c r="D51" s="40"/>
      <c r="I51" s="40"/>
      <c r="J51" s="41"/>
    </row>
    <row r="52" spans="1:16" ht="15" thickTop="1" x14ac:dyDescent="0.3">
      <c r="A52" s="7" t="s">
        <v>7</v>
      </c>
      <c r="B52" s="45"/>
      <c r="C52" s="46"/>
      <c r="D52" s="42">
        <f xml:space="preserve"> IF( SUM(A53:C53) - SUM(A54:C54) &gt; 0, SUM(A53:C53) - SUM(A54:C54),"" )</f>
        <v>2</v>
      </c>
      <c r="I52" s="40"/>
      <c r="J52" s="41"/>
    </row>
    <row r="53" spans="1:16" x14ac:dyDescent="0.3">
      <c r="A53" s="3">
        <v>1</v>
      </c>
      <c r="B53" s="4">
        <v>1</v>
      </c>
      <c r="C53" s="5"/>
      <c r="D53" s="9"/>
      <c r="I53" s="40"/>
      <c r="J53" s="40"/>
    </row>
    <row r="54" spans="1:16" x14ac:dyDescent="0.3">
      <c r="A54" s="3">
        <v>0</v>
      </c>
      <c r="B54" s="4">
        <v>0</v>
      </c>
      <c r="C54" s="5"/>
      <c r="D54" s="9"/>
      <c r="I54" s="40"/>
      <c r="J54" s="40"/>
    </row>
    <row r="55" spans="1:16" ht="15" thickBot="1" x14ac:dyDescent="0.35">
      <c r="A55" s="8" t="s">
        <v>8</v>
      </c>
      <c r="B55" s="48"/>
      <c r="C55" s="49"/>
      <c r="D55" s="42" t="str">
        <f>IF(D52="",SUM(A54:C54) - SUM(A53:C53),"")</f>
        <v/>
      </c>
      <c r="F55" s="40"/>
      <c r="G55" s="40"/>
      <c r="H55" s="40"/>
      <c r="I55" s="41"/>
      <c r="J55" s="41"/>
    </row>
    <row r="56" spans="1:16" ht="15" thickTop="1" x14ac:dyDescent="0.3">
      <c r="A56" s="41"/>
      <c r="B56" s="41"/>
      <c r="C56" s="41"/>
      <c r="D56" s="41"/>
      <c r="E56" s="41"/>
      <c r="L56" s="41"/>
      <c r="M56" s="41"/>
      <c r="N56" s="41"/>
      <c r="O56" s="41"/>
      <c r="P56" s="41"/>
    </row>
  </sheetData>
  <mergeCells count="17">
    <mergeCell ref="D43:D44"/>
    <mergeCell ref="I43:I44"/>
    <mergeCell ref="N43:N44"/>
    <mergeCell ref="K45:M45"/>
    <mergeCell ref="N38:N39"/>
    <mergeCell ref="A40:C40"/>
    <mergeCell ref="F40:H40"/>
    <mergeCell ref="K40:M40"/>
    <mergeCell ref="A42:C42"/>
    <mergeCell ref="F42:H42"/>
    <mergeCell ref="K42:M42"/>
    <mergeCell ref="A1:V1"/>
    <mergeCell ref="A37:C37"/>
    <mergeCell ref="F37:H37"/>
    <mergeCell ref="K37:M37"/>
    <mergeCell ref="D38:D39"/>
    <mergeCell ref="I38:I39"/>
  </mergeCells>
  <conditionalFormatting sqref="C37 C42 H37 H42 M37 M42">
    <cfRule type="expression" dxfId="71" priority="1" stopIfTrue="1">
      <formula>(F38="b")</formula>
    </cfRule>
    <cfRule type="expression" dxfId="70" priority="2" stopIfTrue="1">
      <formula>OR(C38&gt;0,C39&gt;0)</formula>
    </cfRule>
    <cfRule type="expression" dxfId="69" priority="3" stopIfTrue="1">
      <formula>AND(C37&gt;0,C40&gt;0)</formula>
    </cfRule>
  </conditionalFormatting>
  <conditionalFormatting sqref="C40 C45 H40 H45 M40 M45">
    <cfRule type="expression" dxfId="68" priority="4" stopIfTrue="1">
      <formula>(F38="b")</formula>
    </cfRule>
    <cfRule type="expression" dxfId="67" priority="5" stopIfTrue="1">
      <formula>OR(C38&gt;0,C39&gt;0)</formula>
    </cfRule>
    <cfRule type="expression" dxfId="66" priority="6" stopIfTrue="1">
      <formula>AND(C37&gt;0,C40&gt;0)</formula>
    </cfRule>
  </conditionalFormatting>
  <conditionalFormatting sqref="C47 C52">
    <cfRule type="expression" dxfId="65" priority="7" stopIfTrue="1">
      <formula>(#REF!="b")</formula>
    </cfRule>
    <cfRule type="expression" dxfId="64" priority="8" stopIfTrue="1">
      <formula>OR(C48&gt;0,C49&gt;0)</formula>
    </cfRule>
    <cfRule type="expression" dxfId="63" priority="9" stopIfTrue="1">
      <formula>AND(C47&gt;0,C50&gt;0)</formula>
    </cfRule>
  </conditionalFormatting>
  <conditionalFormatting sqref="C50 C55">
    <cfRule type="expression" dxfId="62" priority="10" stopIfTrue="1">
      <formula>(#REF!="b")</formula>
    </cfRule>
    <cfRule type="expression" dxfId="61" priority="11" stopIfTrue="1">
      <formula>OR(C48&gt;0,C49&gt;0)</formula>
    </cfRule>
    <cfRule type="expression" dxfId="60" priority="12" stopIfTrue="1">
      <formula>AND(C47&gt;0,C50&gt;0)</formula>
    </cfRule>
  </conditionalFormatting>
  <conditionalFormatting sqref="A37:B37 A42:B42 A47:B47 A52:B52 F37:G37 F42:G42 K37:L37 K42:L42">
    <cfRule type="expression" dxfId="59" priority="13" stopIfTrue="1">
      <formula>(C38="b")</formula>
    </cfRule>
    <cfRule type="expression" dxfId="58" priority="14" stopIfTrue="1">
      <formula>OR(A38&gt;0,A39&gt;0)</formula>
    </cfRule>
    <cfRule type="expression" dxfId="57" priority="15" stopIfTrue="1">
      <formula>AND(A37&gt;0,A40&gt;0)</formula>
    </cfRule>
  </conditionalFormatting>
  <conditionalFormatting sqref="A40:B40 A45:B45 A50:B50 A55:B55 F40:G40 F45:G45 K40:L40 K45:L45">
    <cfRule type="expression" dxfId="56" priority="16" stopIfTrue="1">
      <formula>(C38="b")</formula>
    </cfRule>
    <cfRule type="expression" dxfId="55" priority="17" stopIfTrue="1">
      <formula>OR(A38&gt;0,A39&gt;0)</formula>
    </cfRule>
    <cfRule type="expression" dxfId="54" priority="18" stopIfTrue="1">
      <formula>AND(A37&gt;0,A40&gt;0)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55"/>
  <sheetViews>
    <sheetView tabSelected="1" view="pageLayout" zoomScale="25" zoomScaleNormal="50" zoomScalePageLayoutView="25" workbookViewId="0">
      <selection activeCell="N5" sqref="N5"/>
    </sheetView>
  </sheetViews>
  <sheetFormatPr baseColWidth="10" defaultColWidth="11.5546875" defaultRowHeight="14.4" x14ac:dyDescent="0.3"/>
  <cols>
    <col min="1" max="1" width="4" customWidth="1"/>
    <col min="2" max="2" width="16.77734375" customWidth="1"/>
    <col min="3" max="3" width="16.109375" customWidth="1"/>
    <col min="4" max="4" width="10" customWidth="1"/>
    <col min="5" max="5" width="16.109375" customWidth="1"/>
    <col min="6" max="6" width="10" customWidth="1"/>
    <col min="7" max="7" width="16.109375" customWidth="1"/>
    <col min="8" max="8" width="10" customWidth="1"/>
    <col min="9" max="9" width="16.109375" customWidth="1"/>
    <col min="10" max="10" width="10" customWidth="1"/>
    <col min="13" max="13" width="10.88671875" customWidth="1"/>
    <col min="14" max="14" width="16.77734375" customWidth="1"/>
    <col min="15" max="15" width="16.5546875" bestFit="1" customWidth="1"/>
    <col min="16" max="16" width="8.44140625" customWidth="1"/>
    <col min="17" max="17" width="3.44140625" customWidth="1"/>
    <col min="18" max="18" width="16.77734375" customWidth="1"/>
    <col min="19" max="19" width="16.109375" customWidth="1"/>
    <col min="20" max="20" width="10" customWidth="1"/>
    <col min="21" max="21" width="16.109375" customWidth="1"/>
    <col min="22" max="22" width="10" customWidth="1"/>
    <col min="23" max="23" width="16.109375" customWidth="1"/>
    <col min="24" max="24" width="10" customWidth="1"/>
    <col min="25" max="25" width="16.109375" customWidth="1"/>
    <col min="26" max="26" width="10" customWidth="1"/>
    <col min="29" max="29" width="8.88671875" customWidth="1"/>
    <col min="30" max="30" width="16.44140625" customWidth="1"/>
    <col min="31" max="31" width="12" customWidth="1"/>
    <col min="32" max="32" width="5" customWidth="1"/>
    <col min="33" max="33" width="3.44140625" customWidth="1"/>
    <col min="34" max="34" width="16.77734375" customWidth="1"/>
    <col min="35" max="35" width="16.109375" customWidth="1"/>
    <col min="36" max="36" width="10" customWidth="1"/>
    <col min="37" max="37" width="16.109375" customWidth="1"/>
    <col min="38" max="38" width="10" customWidth="1"/>
    <col min="39" max="39" width="16.109375" customWidth="1"/>
    <col min="40" max="40" width="10" customWidth="1"/>
    <col min="41" max="41" width="16.109375" customWidth="1"/>
    <col min="42" max="42" width="10" customWidth="1"/>
    <col min="45" max="45" width="8.44140625" customWidth="1"/>
    <col min="46" max="46" width="15" customWidth="1"/>
    <col min="47" max="47" width="16.77734375" customWidth="1"/>
  </cols>
  <sheetData>
    <row r="1" spans="1:47" ht="60.6" x14ac:dyDescent="1">
      <c r="B1" s="288" t="s">
        <v>95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81"/>
      <c r="P1" s="81"/>
      <c r="Q1" s="81"/>
      <c r="R1" s="81"/>
      <c r="S1" s="81"/>
      <c r="T1" s="63"/>
      <c r="U1" s="289" t="s">
        <v>63</v>
      </c>
      <c r="V1" s="289"/>
      <c r="W1" s="289"/>
      <c r="X1" s="289"/>
      <c r="Y1" s="289"/>
      <c r="Z1" s="289"/>
      <c r="AA1" s="63"/>
      <c r="AB1" s="81"/>
      <c r="AG1" s="82"/>
      <c r="AH1" s="82"/>
      <c r="AI1" s="82"/>
      <c r="AJ1" s="63"/>
      <c r="AK1" s="63"/>
      <c r="AL1" s="63"/>
      <c r="AM1" s="63"/>
      <c r="AN1" s="63"/>
      <c r="AO1" s="63"/>
      <c r="AP1" s="63"/>
      <c r="AQ1" s="63"/>
      <c r="AR1" s="82"/>
    </row>
    <row r="2" spans="1:47" ht="33" x14ac:dyDescent="0.6">
      <c r="B2" s="289" t="s">
        <v>93</v>
      </c>
      <c r="C2" s="63"/>
      <c r="D2" s="63"/>
      <c r="E2" s="63"/>
      <c r="F2" s="63"/>
      <c r="H2" s="63"/>
      <c r="I2" s="63"/>
      <c r="J2" s="63"/>
      <c r="K2" s="63"/>
      <c r="L2" s="63"/>
      <c r="M2" s="63"/>
      <c r="N2" s="63"/>
      <c r="O2" s="63"/>
      <c r="P2" s="63"/>
      <c r="Q2" s="63"/>
      <c r="S2" s="63"/>
      <c r="T2" s="63"/>
      <c r="U2" s="289" t="s">
        <v>68</v>
      </c>
      <c r="V2" s="289"/>
      <c r="W2" s="289"/>
      <c r="X2" s="289"/>
      <c r="Y2" s="289"/>
      <c r="Z2" s="289"/>
      <c r="AA2" s="63"/>
      <c r="AB2" s="63"/>
      <c r="AG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7" ht="69.599999999999994" customHeight="1" x14ac:dyDescent="0.3">
      <c r="B3" s="290" t="s">
        <v>94</v>
      </c>
    </row>
    <row r="4" spans="1:47" ht="33" x14ac:dyDescent="0.6">
      <c r="B4" s="294" t="s">
        <v>62</v>
      </c>
      <c r="C4" s="278"/>
      <c r="D4" s="27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80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ht="33" x14ac:dyDescent="0.6">
      <c r="B5" s="324"/>
      <c r="C5" s="325"/>
      <c r="D5" s="326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7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</row>
    <row r="6" spans="1:47" ht="23.4" x14ac:dyDescent="0.45">
      <c r="B6" s="56"/>
      <c r="C6" s="56"/>
      <c r="R6" s="56"/>
      <c r="S6" s="56"/>
      <c r="AH6" s="56"/>
      <c r="AI6" s="56"/>
    </row>
    <row r="7" spans="1:47" ht="21" x14ac:dyDescent="0.4">
      <c r="B7" s="226"/>
      <c r="C7" s="227" t="s">
        <v>81</v>
      </c>
      <c r="D7" s="228"/>
      <c r="E7" s="228" t="s">
        <v>65</v>
      </c>
      <c r="F7" s="228"/>
      <c r="G7" s="228" t="s">
        <v>69</v>
      </c>
      <c r="H7" s="228"/>
      <c r="I7" s="228"/>
      <c r="J7" s="228"/>
      <c r="K7" s="89"/>
      <c r="M7" s="74" t="s">
        <v>82</v>
      </c>
      <c r="N7" s="74"/>
      <c r="R7" s="247"/>
      <c r="S7" s="248" t="s">
        <v>80</v>
      </c>
      <c r="T7" s="249"/>
      <c r="U7" s="249" t="s">
        <v>65</v>
      </c>
      <c r="V7" s="249"/>
      <c r="W7" s="249" t="s">
        <v>69</v>
      </c>
      <c r="X7" s="249"/>
      <c r="Y7" s="249"/>
      <c r="Z7" s="249"/>
      <c r="AA7" s="100"/>
      <c r="AC7" s="76" t="s">
        <v>89</v>
      </c>
      <c r="AD7" s="76"/>
      <c r="AH7" s="263"/>
      <c r="AI7" s="264" t="s">
        <v>79</v>
      </c>
      <c r="AJ7" s="265"/>
      <c r="AK7" s="265" t="s">
        <v>65</v>
      </c>
      <c r="AL7" s="265"/>
      <c r="AM7" s="265" t="s">
        <v>69</v>
      </c>
      <c r="AN7" s="265"/>
      <c r="AO7" s="265"/>
      <c r="AP7" s="265"/>
      <c r="AQ7" s="120"/>
      <c r="AS7" s="75" t="s">
        <v>89</v>
      </c>
      <c r="AT7" s="75"/>
    </row>
    <row r="8" spans="1:47" ht="21" x14ac:dyDescent="0.4">
      <c r="B8" s="229" t="s">
        <v>83</v>
      </c>
      <c r="C8" s="230" t="s">
        <v>84</v>
      </c>
      <c r="D8" s="230"/>
      <c r="E8" s="230" t="s">
        <v>85</v>
      </c>
      <c r="F8" s="230"/>
      <c r="G8" s="230" t="s">
        <v>86</v>
      </c>
      <c r="H8" s="230"/>
      <c r="I8" s="230" t="s">
        <v>87</v>
      </c>
      <c r="J8" s="230"/>
      <c r="K8" s="231"/>
      <c r="M8" s="218" t="s">
        <v>81</v>
      </c>
      <c r="N8" s="218"/>
      <c r="R8" s="250" t="s">
        <v>83</v>
      </c>
      <c r="S8" s="251" t="s">
        <v>84</v>
      </c>
      <c r="T8" s="251"/>
      <c r="U8" s="251" t="s">
        <v>85</v>
      </c>
      <c r="V8" s="251"/>
      <c r="W8" s="251" t="s">
        <v>86</v>
      </c>
      <c r="X8" s="251"/>
      <c r="Y8" s="251" t="s">
        <v>87</v>
      </c>
      <c r="Z8" s="251"/>
      <c r="AA8" s="252"/>
      <c r="AC8" s="219" t="s">
        <v>80</v>
      </c>
      <c r="AD8" s="219"/>
      <c r="AH8" s="266" t="s">
        <v>83</v>
      </c>
      <c r="AI8" s="267" t="s">
        <v>84</v>
      </c>
      <c r="AJ8" s="267"/>
      <c r="AK8" s="267" t="s">
        <v>85</v>
      </c>
      <c r="AL8" s="267"/>
      <c r="AM8" s="267" t="s">
        <v>86</v>
      </c>
      <c r="AN8" s="267"/>
      <c r="AO8" s="267" t="s">
        <v>87</v>
      </c>
      <c r="AP8" s="267"/>
      <c r="AQ8" s="268"/>
      <c r="AS8" s="220" t="s">
        <v>79</v>
      </c>
      <c r="AT8" s="220"/>
    </row>
    <row r="9" spans="1:47" ht="46.8" customHeight="1" x14ac:dyDescent="0.4">
      <c r="A9" s="72" t="s">
        <v>64</v>
      </c>
      <c r="B9" s="221" t="s">
        <v>61</v>
      </c>
      <c r="C9" s="222" t="s">
        <v>71</v>
      </c>
      <c r="D9" s="223" t="s">
        <v>72</v>
      </c>
      <c r="E9" s="224" t="s">
        <v>71</v>
      </c>
      <c r="F9" s="223" t="s">
        <v>72</v>
      </c>
      <c r="G9" s="224" t="s">
        <v>71</v>
      </c>
      <c r="H9" s="223" t="s">
        <v>72</v>
      </c>
      <c r="I9" s="224" t="s">
        <v>71</v>
      </c>
      <c r="J9" s="223" t="s">
        <v>72</v>
      </c>
      <c r="K9" s="225" t="s">
        <v>73</v>
      </c>
      <c r="M9" s="170" t="s">
        <v>21</v>
      </c>
      <c r="N9" s="71" t="s">
        <v>33</v>
      </c>
      <c r="Q9" s="72" t="s">
        <v>64</v>
      </c>
      <c r="R9" s="243" t="s">
        <v>61</v>
      </c>
      <c r="S9" s="222" t="s">
        <v>71</v>
      </c>
      <c r="T9" s="223" t="s">
        <v>72</v>
      </c>
      <c r="U9" s="224" t="s">
        <v>71</v>
      </c>
      <c r="V9" s="223" t="s">
        <v>72</v>
      </c>
      <c r="W9" s="224" t="s">
        <v>71</v>
      </c>
      <c r="X9" s="223" t="s">
        <v>72</v>
      </c>
      <c r="Y9" s="224" t="s">
        <v>71</v>
      </c>
      <c r="Z9" s="223" t="s">
        <v>72</v>
      </c>
      <c r="AA9" s="244" t="s">
        <v>73</v>
      </c>
      <c r="AC9" s="177" t="s">
        <v>21</v>
      </c>
      <c r="AD9" s="77" t="s">
        <v>33</v>
      </c>
      <c r="AG9" s="72" t="s">
        <v>64</v>
      </c>
      <c r="AH9" s="259" t="s">
        <v>61</v>
      </c>
      <c r="AI9" s="222" t="s">
        <v>71</v>
      </c>
      <c r="AJ9" s="223" t="s">
        <v>72</v>
      </c>
      <c r="AK9" s="224" t="s">
        <v>71</v>
      </c>
      <c r="AL9" s="223" t="s">
        <v>72</v>
      </c>
      <c r="AM9" s="224" t="s">
        <v>71</v>
      </c>
      <c r="AN9" s="223" t="s">
        <v>72</v>
      </c>
      <c r="AO9" s="224" t="s">
        <v>71</v>
      </c>
      <c r="AP9" s="223" t="s">
        <v>72</v>
      </c>
      <c r="AQ9" s="260" t="s">
        <v>73</v>
      </c>
      <c r="AS9" s="176" t="s">
        <v>21</v>
      </c>
      <c r="AT9" s="78" t="s">
        <v>33</v>
      </c>
    </row>
    <row r="10" spans="1:47" ht="46.8" customHeight="1" x14ac:dyDescent="0.45">
      <c r="A10">
        <v>1</v>
      </c>
      <c r="B10" s="95"/>
      <c r="C10" s="92"/>
      <c r="D10" s="85"/>
      <c r="E10" s="87"/>
      <c r="F10" s="85"/>
      <c r="G10" s="87"/>
      <c r="H10" s="85"/>
      <c r="I10" s="87"/>
      <c r="J10" s="85"/>
      <c r="K10" s="83"/>
      <c r="M10" s="171"/>
      <c r="N10" s="172"/>
      <c r="O10" s="60" t="s">
        <v>34</v>
      </c>
      <c r="P10" s="60"/>
      <c r="Q10">
        <v>1</v>
      </c>
      <c r="R10" s="101"/>
      <c r="S10" s="92"/>
      <c r="T10" s="85"/>
      <c r="U10" s="87"/>
      <c r="V10" s="85"/>
      <c r="W10" s="87"/>
      <c r="X10" s="85"/>
      <c r="Y10" s="87"/>
      <c r="Z10" s="85"/>
      <c r="AA10" s="105"/>
      <c r="AC10" s="171"/>
      <c r="AD10" s="172"/>
      <c r="AE10" s="60" t="s">
        <v>34</v>
      </c>
      <c r="AF10" s="60"/>
      <c r="AG10">
        <v>1</v>
      </c>
      <c r="AH10" s="129"/>
      <c r="AI10" s="92"/>
      <c r="AJ10" s="85"/>
      <c r="AK10" s="87"/>
      <c r="AL10" s="85"/>
      <c r="AM10" s="87"/>
      <c r="AN10" s="85"/>
      <c r="AO10" s="87"/>
      <c r="AP10" s="85"/>
      <c r="AQ10" s="132"/>
      <c r="AS10" s="171"/>
      <c r="AT10" s="172"/>
      <c r="AU10" s="60" t="s">
        <v>34</v>
      </c>
    </row>
    <row r="11" spans="1:47" ht="46.8" customHeight="1" x14ac:dyDescent="0.45">
      <c r="A11">
        <v>2</v>
      </c>
      <c r="B11" s="96"/>
      <c r="C11" s="94"/>
      <c r="D11" s="86"/>
      <c r="E11" s="88"/>
      <c r="F11" s="93"/>
      <c r="G11" s="91"/>
      <c r="H11" s="86"/>
      <c r="I11" s="88"/>
      <c r="J11" s="86"/>
      <c r="K11" s="84"/>
      <c r="M11" s="171"/>
      <c r="N11" s="172"/>
      <c r="O11" s="59" t="s">
        <v>67</v>
      </c>
      <c r="P11" s="60"/>
      <c r="Q11">
        <v>2</v>
      </c>
      <c r="R11" s="102"/>
      <c r="S11" s="94"/>
      <c r="T11" s="86"/>
      <c r="U11" s="88"/>
      <c r="V11" s="93"/>
      <c r="W11" s="91"/>
      <c r="X11" s="86"/>
      <c r="Y11" s="88"/>
      <c r="Z11" s="86"/>
      <c r="AA11" s="106"/>
      <c r="AC11" s="171"/>
      <c r="AD11" s="172"/>
      <c r="AE11" s="59" t="s">
        <v>67</v>
      </c>
      <c r="AF11" s="59"/>
      <c r="AG11">
        <v>2</v>
      </c>
      <c r="AH11" s="130"/>
      <c r="AI11" s="94"/>
      <c r="AJ11" s="86"/>
      <c r="AK11" s="88"/>
      <c r="AL11" s="93"/>
      <c r="AM11" s="91"/>
      <c r="AN11" s="86"/>
      <c r="AO11" s="88"/>
      <c r="AP11" s="86"/>
      <c r="AQ11" s="133"/>
      <c r="AS11" s="171"/>
      <c r="AT11" s="172"/>
      <c r="AU11" s="59" t="s">
        <v>67</v>
      </c>
    </row>
    <row r="12" spans="1:47" ht="46.8" customHeight="1" x14ac:dyDescent="0.45">
      <c r="A12">
        <v>3</v>
      </c>
      <c r="B12" s="95"/>
      <c r="C12" s="92"/>
      <c r="D12" s="85"/>
      <c r="E12" s="87"/>
      <c r="F12" s="85"/>
      <c r="G12" s="87"/>
      <c r="H12" s="85"/>
      <c r="I12" s="87"/>
      <c r="J12" s="85"/>
      <c r="K12" s="83"/>
      <c r="M12" s="171"/>
      <c r="N12" s="172"/>
      <c r="O12" s="59" t="s">
        <v>67</v>
      </c>
      <c r="P12" s="61"/>
      <c r="Q12">
        <v>3</v>
      </c>
      <c r="R12" s="101"/>
      <c r="S12" s="92"/>
      <c r="T12" s="85"/>
      <c r="U12" s="87"/>
      <c r="V12" s="85"/>
      <c r="W12" s="87"/>
      <c r="X12" s="85"/>
      <c r="Y12" s="87"/>
      <c r="Z12" s="85"/>
      <c r="AA12" s="105"/>
      <c r="AC12" s="171"/>
      <c r="AD12" s="172"/>
      <c r="AE12" s="59" t="s">
        <v>67</v>
      </c>
      <c r="AF12" s="59"/>
      <c r="AG12">
        <v>3</v>
      </c>
      <c r="AH12" s="129"/>
      <c r="AI12" s="92"/>
      <c r="AJ12" s="85"/>
      <c r="AK12" s="87"/>
      <c r="AL12" s="85"/>
      <c r="AM12" s="87"/>
      <c r="AN12" s="85"/>
      <c r="AO12" s="87"/>
      <c r="AP12" s="85"/>
      <c r="AQ12" s="132"/>
      <c r="AS12" s="171"/>
      <c r="AT12" s="172"/>
      <c r="AU12" s="59" t="s">
        <v>67</v>
      </c>
    </row>
    <row r="13" spans="1:47" ht="46.8" customHeight="1" x14ac:dyDescent="0.45">
      <c r="A13">
        <v>4</v>
      </c>
      <c r="B13" s="96"/>
      <c r="C13" s="91"/>
      <c r="D13" s="86"/>
      <c r="E13" s="88"/>
      <c r="F13" s="86"/>
      <c r="G13" s="88"/>
      <c r="H13" s="86"/>
      <c r="I13" s="88"/>
      <c r="J13" s="86"/>
      <c r="K13" s="84"/>
      <c r="M13" s="171"/>
      <c r="N13" s="172"/>
      <c r="Q13">
        <v>4</v>
      </c>
      <c r="R13" s="102"/>
      <c r="S13" s="91"/>
      <c r="T13" s="86"/>
      <c r="U13" s="88"/>
      <c r="V13" s="86"/>
      <c r="W13" s="88"/>
      <c r="X13" s="86"/>
      <c r="Y13" s="88"/>
      <c r="Z13" s="86"/>
      <c r="AA13" s="106"/>
      <c r="AC13" s="171"/>
      <c r="AD13" s="172"/>
      <c r="AG13">
        <v>4</v>
      </c>
      <c r="AH13" s="130"/>
      <c r="AI13" s="91"/>
      <c r="AJ13" s="86"/>
      <c r="AK13" s="88"/>
      <c r="AL13" s="86"/>
      <c r="AM13" s="88"/>
      <c r="AN13" s="86"/>
      <c r="AO13" s="88"/>
      <c r="AP13" s="86"/>
      <c r="AQ13" s="133"/>
      <c r="AS13" s="171"/>
      <c r="AT13" s="172"/>
    </row>
    <row r="14" spans="1:47" ht="46.8" customHeight="1" x14ac:dyDescent="0.45">
      <c r="A14">
        <v>5</v>
      </c>
      <c r="B14" s="97"/>
      <c r="C14" s="92"/>
      <c r="D14" s="85"/>
      <c r="E14" s="87"/>
      <c r="F14" s="85"/>
      <c r="G14" s="87"/>
      <c r="H14" s="85"/>
      <c r="I14" s="87"/>
      <c r="J14" s="85"/>
      <c r="K14" s="83"/>
      <c r="M14" s="171"/>
      <c r="N14" s="172"/>
      <c r="Q14">
        <v>5</v>
      </c>
      <c r="R14" s="103"/>
      <c r="S14" s="92"/>
      <c r="T14" s="85"/>
      <c r="U14" s="87"/>
      <c r="V14" s="85"/>
      <c r="W14" s="87"/>
      <c r="X14" s="85"/>
      <c r="Y14" s="87"/>
      <c r="Z14" s="85"/>
      <c r="AA14" s="105"/>
      <c r="AC14" s="171"/>
      <c r="AD14" s="172"/>
      <c r="AG14">
        <v>5</v>
      </c>
      <c r="AH14" s="131"/>
      <c r="AI14" s="92"/>
      <c r="AJ14" s="85"/>
      <c r="AK14" s="87"/>
      <c r="AL14" s="85"/>
      <c r="AM14" s="87"/>
      <c r="AN14" s="85"/>
      <c r="AO14" s="87"/>
      <c r="AP14" s="85"/>
      <c r="AQ14" s="132"/>
      <c r="AS14" s="171"/>
      <c r="AT14" s="172"/>
    </row>
    <row r="15" spans="1:47" ht="46.8" customHeight="1" x14ac:dyDescent="0.45">
      <c r="A15">
        <v>6</v>
      </c>
      <c r="B15" s="98"/>
      <c r="C15" s="92"/>
      <c r="D15" s="85"/>
      <c r="E15" s="87"/>
      <c r="F15" s="85"/>
      <c r="G15" s="87"/>
      <c r="H15" s="85"/>
      <c r="I15" s="87"/>
      <c r="J15" s="85"/>
      <c r="K15" s="90"/>
      <c r="M15" s="171"/>
      <c r="N15" s="172"/>
      <c r="Q15">
        <v>6</v>
      </c>
      <c r="R15" s="104"/>
      <c r="S15" s="92"/>
      <c r="T15" s="85"/>
      <c r="U15" s="87"/>
      <c r="V15" s="85"/>
      <c r="W15" s="87"/>
      <c r="X15" s="85"/>
      <c r="Y15" s="87"/>
      <c r="Z15" s="85"/>
      <c r="AA15" s="107"/>
      <c r="AC15" s="171"/>
      <c r="AD15" s="172"/>
      <c r="AG15">
        <v>6</v>
      </c>
      <c r="AH15" s="128"/>
      <c r="AI15" s="92"/>
      <c r="AJ15" s="85"/>
      <c r="AK15" s="87"/>
      <c r="AL15" s="85"/>
      <c r="AM15" s="87"/>
      <c r="AN15" s="85"/>
      <c r="AO15" s="87"/>
      <c r="AP15" s="85"/>
      <c r="AQ15" s="134"/>
      <c r="AS15" s="171"/>
      <c r="AT15" s="172"/>
    </row>
    <row r="16" spans="1:47" ht="58.2" customHeight="1" x14ac:dyDescent="0.3"/>
    <row r="17" spans="1:47" ht="21" x14ac:dyDescent="0.4">
      <c r="B17" s="235"/>
      <c r="C17" s="236" t="s">
        <v>88</v>
      </c>
      <c r="D17" s="237"/>
      <c r="E17" s="237" t="s">
        <v>65</v>
      </c>
      <c r="F17" s="237"/>
      <c r="G17" s="237" t="s">
        <v>69</v>
      </c>
      <c r="H17" s="237"/>
      <c r="I17" s="237"/>
      <c r="J17" s="237"/>
      <c r="K17" s="108"/>
      <c r="M17" s="117" t="s">
        <v>82</v>
      </c>
      <c r="N17" s="117"/>
      <c r="R17" s="253"/>
      <c r="S17" s="254" t="s">
        <v>90</v>
      </c>
      <c r="T17" s="255"/>
      <c r="U17" s="255" t="s">
        <v>65</v>
      </c>
      <c r="V17" s="255"/>
      <c r="W17" s="255" t="s">
        <v>69</v>
      </c>
      <c r="X17" s="255"/>
      <c r="Y17" s="255"/>
      <c r="Z17" s="255"/>
      <c r="AA17" s="99"/>
      <c r="AC17" s="73" t="s">
        <v>89</v>
      </c>
      <c r="AD17" s="73"/>
      <c r="AH17" s="269"/>
      <c r="AI17" s="270" t="s">
        <v>91</v>
      </c>
      <c r="AJ17" s="271"/>
      <c r="AK17" s="271" t="s">
        <v>65</v>
      </c>
      <c r="AL17" s="271"/>
      <c r="AM17" s="271" t="s">
        <v>69</v>
      </c>
      <c r="AN17" s="271"/>
      <c r="AO17" s="271"/>
      <c r="AP17" s="271"/>
      <c r="AQ17" s="109"/>
      <c r="AS17" s="79" t="s">
        <v>89</v>
      </c>
      <c r="AT17" s="79"/>
    </row>
    <row r="18" spans="1:47" ht="21" x14ac:dyDescent="0.4">
      <c r="B18" s="238" t="s">
        <v>83</v>
      </c>
      <c r="C18" s="239" t="s">
        <v>84</v>
      </c>
      <c r="D18" s="239"/>
      <c r="E18" s="239" t="s">
        <v>85</v>
      </c>
      <c r="F18" s="239"/>
      <c r="G18" s="239" t="s">
        <v>86</v>
      </c>
      <c r="H18" s="239"/>
      <c r="I18" s="239" t="s">
        <v>87</v>
      </c>
      <c r="J18" s="239"/>
      <c r="K18" s="242"/>
      <c r="M18" s="232" t="s">
        <v>88</v>
      </c>
      <c r="N18" s="232"/>
      <c r="R18" s="256" t="s">
        <v>83</v>
      </c>
      <c r="S18" s="257" t="s">
        <v>84</v>
      </c>
      <c r="T18" s="257"/>
      <c r="U18" s="257" t="s">
        <v>85</v>
      </c>
      <c r="V18" s="257"/>
      <c r="W18" s="257" t="s">
        <v>86</v>
      </c>
      <c r="X18" s="257"/>
      <c r="Y18" s="257" t="s">
        <v>87</v>
      </c>
      <c r="Z18" s="257"/>
      <c r="AA18" s="258"/>
      <c r="AC18" s="233" t="s">
        <v>90</v>
      </c>
      <c r="AD18" s="233"/>
      <c r="AH18" s="272" t="s">
        <v>83</v>
      </c>
      <c r="AI18" s="273" t="s">
        <v>84</v>
      </c>
      <c r="AJ18" s="273"/>
      <c r="AK18" s="273" t="s">
        <v>85</v>
      </c>
      <c r="AL18" s="273"/>
      <c r="AM18" s="273" t="s">
        <v>86</v>
      </c>
      <c r="AN18" s="273"/>
      <c r="AO18" s="273" t="s">
        <v>87</v>
      </c>
      <c r="AP18" s="273"/>
      <c r="AQ18" s="274"/>
      <c r="AS18" s="234" t="s">
        <v>91</v>
      </c>
      <c r="AT18" s="234"/>
    </row>
    <row r="19" spans="1:47" ht="46.8" customHeight="1" x14ac:dyDescent="0.4">
      <c r="A19" s="72" t="s">
        <v>64</v>
      </c>
      <c r="B19" s="240" t="s">
        <v>61</v>
      </c>
      <c r="C19" s="222" t="s">
        <v>71</v>
      </c>
      <c r="D19" s="223" t="s">
        <v>72</v>
      </c>
      <c r="E19" s="224" t="s">
        <v>71</v>
      </c>
      <c r="F19" s="223" t="s">
        <v>72</v>
      </c>
      <c r="G19" s="224" t="s">
        <v>71</v>
      </c>
      <c r="H19" s="223" t="s">
        <v>72</v>
      </c>
      <c r="I19" s="224" t="s">
        <v>71</v>
      </c>
      <c r="J19" s="223" t="s">
        <v>72</v>
      </c>
      <c r="K19" s="241" t="s">
        <v>73</v>
      </c>
      <c r="M19" s="173" t="s">
        <v>21</v>
      </c>
      <c r="N19" s="118" t="s">
        <v>33</v>
      </c>
      <c r="Q19" s="72" t="s">
        <v>64</v>
      </c>
      <c r="R19" s="245" t="s">
        <v>61</v>
      </c>
      <c r="S19" s="222" t="s">
        <v>71</v>
      </c>
      <c r="T19" s="223" t="s">
        <v>72</v>
      </c>
      <c r="U19" s="224" t="s">
        <v>71</v>
      </c>
      <c r="V19" s="223" t="s">
        <v>72</v>
      </c>
      <c r="W19" s="224" t="s">
        <v>71</v>
      </c>
      <c r="X19" s="223" t="s">
        <v>72</v>
      </c>
      <c r="Y19" s="224" t="s">
        <v>71</v>
      </c>
      <c r="Z19" s="223" t="s">
        <v>72</v>
      </c>
      <c r="AA19" s="246" t="s">
        <v>73</v>
      </c>
      <c r="AC19" s="175" t="s">
        <v>21</v>
      </c>
      <c r="AD19" s="70" t="s">
        <v>33</v>
      </c>
      <c r="AG19" s="72" t="s">
        <v>64</v>
      </c>
      <c r="AH19" s="261" t="s">
        <v>61</v>
      </c>
      <c r="AI19" s="222" t="s">
        <v>71</v>
      </c>
      <c r="AJ19" s="223" t="s">
        <v>72</v>
      </c>
      <c r="AK19" s="224" t="s">
        <v>71</v>
      </c>
      <c r="AL19" s="223" t="s">
        <v>72</v>
      </c>
      <c r="AM19" s="224" t="s">
        <v>71</v>
      </c>
      <c r="AN19" s="223" t="s">
        <v>72</v>
      </c>
      <c r="AO19" s="224" t="s">
        <v>71</v>
      </c>
      <c r="AP19" s="223" t="s">
        <v>72</v>
      </c>
      <c r="AQ19" s="262" t="s">
        <v>73</v>
      </c>
      <c r="AS19" s="174" t="s">
        <v>21</v>
      </c>
      <c r="AT19" s="80" t="s">
        <v>33</v>
      </c>
    </row>
    <row r="20" spans="1:47" ht="46.8" customHeight="1" x14ac:dyDescent="0.45">
      <c r="A20">
        <v>1</v>
      </c>
      <c r="B20" s="110"/>
      <c r="C20" s="92"/>
      <c r="D20" s="85"/>
      <c r="E20" s="87"/>
      <c r="F20" s="85"/>
      <c r="G20" s="87"/>
      <c r="H20" s="85"/>
      <c r="I20" s="87"/>
      <c r="J20" s="85"/>
      <c r="K20" s="114"/>
      <c r="M20" s="171"/>
      <c r="N20" s="172"/>
      <c r="O20" s="60" t="s">
        <v>34</v>
      </c>
      <c r="P20" s="60"/>
      <c r="Q20">
        <v>1</v>
      </c>
      <c r="R20" s="122"/>
      <c r="S20" s="92"/>
      <c r="T20" s="85"/>
      <c r="U20" s="87"/>
      <c r="V20" s="85"/>
      <c r="W20" s="87"/>
      <c r="X20" s="85"/>
      <c r="Y20" s="87"/>
      <c r="Z20" s="85"/>
      <c r="AA20" s="125"/>
      <c r="AC20" s="171"/>
      <c r="AD20" s="172"/>
      <c r="AE20" s="60" t="s">
        <v>34</v>
      </c>
      <c r="AF20" s="60"/>
      <c r="AG20">
        <v>1</v>
      </c>
      <c r="AH20" s="135"/>
      <c r="AI20" s="92"/>
      <c r="AJ20" s="85"/>
      <c r="AK20" s="87"/>
      <c r="AL20" s="85"/>
      <c r="AM20" s="87"/>
      <c r="AN20" s="85"/>
      <c r="AO20" s="87"/>
      <c r="AP20" s="85"/>
      <c r="AQ20" s="138"/>
      <c r="AS20" s="171"/>
      <c r="AT20" s="172"/>
      <c r="AU20" s="60" t="s">
        <v>34</v>
      </c>
    </row>
    <row r="21" spans="1:47" ht="46.8" customHeight="1" x14ac:dyDescent="0.45">
      <c r="A21">
        <v>2</v>
      </c>
      <c r="B21" s="111"/>
      <c r="C21" s="94"/>
      <c r="D21" s="86"/>
      <c r="E21" s="88"/>
      <c r="F21" s="93"/>
      <c r="G21" s="91"/>
      <c r="H21" s="86"/>
      <c r="I21" s="88"/>
      <c r="J21" s="86"/>
      <c r="K21" s="115"/>
      <c r="M21" s="171"/>
      <c r="N21" s="172"/>
      <c r="O21" s="59" t="s">
        <v>67</v>
      </c>
      <c r="P21" s="60"/>
      <c r="Q21">
        <v>2</v>
      </c>
      <c r="R21" s="123"/>
      <c r="S21" s="94"/>
      <c r="T21" s="86"/>
      <c r="U21" s="88"/>
      <c r="V21" s="93"/>
      <c r="W21" s="91"/>
      <c r="X21" s="86"/>
      <c r="Y21" s="88"/>
      <c r="Z21" s="86"/>
      <c r="AA21" s="126"/>
      <c r="AC21" s="171"/>
      <c r="AD21" s="172"/>
      <c r="AE21" s="59" t="s">
        <v>67</v>
      </c>
      <c r="AF21" s="59"/>
      <c r="AG21">
        <v>2</v>
      </c>
      <c r="AH21" s="136"/>
      <c r="AI21" s="94"/>
      <c r="AJ21" s="86"/>
      <c r="AK21" s="88"/>
      <c r="AL21" s="93"/>
      <c r="AM21" s="91"/>
      <c r="AN21" s="86"/>
      <c r="AO21" s="88"/>
      <c r="AP21" s="86"/>
      <c r="AQ21" s="139"/>
      <c r="AS21" s="171"/>
      <c r="AT21" s="172"/>
      <c r="AU21" s="59" t="s">
        <v>67</v>
      </c>
    </row>
    <row r="22" spans="1:47" ht="46.8" customHeight="1" x14ac:dyDescent="0.45">
      <c r="A22">
        <v>3</v>
      </c>
      <c r="B22" s="110"/>
      <c r="C22" s="92"/>
      <c r="D22" s="85"/>
      <c r="E22" s="87"/>
      <c r="F22" s="85"/>
      <c r="G22" s="87"/>
      <c r="H22" s="85"/>
      <c r="I22" s="87"/>
      <c r="J22" s="85"/>
      <c r="K22" s="114"/>
      <c r="M22" s="171"/>
      <c r="N22" s="172"/>
      <c r="O22" s="59" t="s">
        <v>67</v>
      </c>
      <c r="P22" s="61"/>
      <c r="Q22">
        <v>3</v>
      </c>
      <c r="R22" s="122"/>
      <c r="S22" s="92"/>
      <c r="T22" s="85"/>
      <c r="U22" s="87"/>
      <c r="V22" s="85"/>
      <c r="W22" s="87"/>
      <c r="X22" s="85"/>
      <c r="Y22" s="87"/>
      <c r="Z22" s="85"/>
      <c r="AA22" s="125"/>
      <c r="AC22" s="171"/>
      <c r="AD22" s="172"/>
      <c r="AE22" s="59" t="s">
        <v>67</v>
      </c>
      <c r="AF22" s="59"/>
      <c r="AG22">
        <v>3</v>
      </c>
      <c r="AH22" s="135"/>
      <c r="AI22" s="92"/>
      <c r="AJ22" s="85"/>
      <c r="AK22" s="87"/>
      <c r="AL22" s="85"/>
      <c r="AM22" s="87"/>
      <c r="AN22" s="85"/>
      <c r="AO22" s="87"/>
      <c r="AP22" s="85"/>
      <c r="AQ22" s="138"/>
      <c r="AS22" s="171"/>
      <c r="AT22" s="172"/>
      <c r="AU22" s="59" t="s">
        <v>67</v>
      </c>
    </row>
    <row r="23" spans="1:47" ht="46.8" customHeight="1" x14ac:dyDescent="0.45">
      <c r="A23">
        <v>4</v>
      </c>
      <c r="B23" s="111"/>
      <c r="C23" s="91"/>
      <c r="D23" s="86"/>
      <c r="E23" s="88"/>
      <c r="F23" s="86"/>
      <c r="G23" s="88"/>
      <c r="H23" s="86"/>
      <c r="I23" s="88"/>
      <c r="J23" s="86"/>
      <c r="K23" s="115"/>
      <c r="M23" s="171"/>
      <c r="N23" s="172"/>
      <c r="Q23">
        <v>4</v>
      </c>
      <c r="R23" s="123"/>
      <c r="S23" s="91"/>
      <c r="T23" s="86"/>
      <c r="U23" s="88"/>
      <c r="V23" s="86"/>
      <c r="W23" s="88"/>
      <c r="X23" s="86"/>
      <c r="Y23" s="88"/>
      <c r="Z23" s="86"/>
      <c r="AA23" s="126"/>
      <c r="AC23" s="171"/>
      <c r="AD23" s="172"/>
      <c r="AG23">
        <v>4</v>
      </c>
      <c r="AH23" s="136"/>
      <c r="AI23" s="91"/>
      <c r="AJ23" s="86"/>
      <c r="AK23" s="88"/>
      <c r="AL23" s="86"/>
      <c r="AM23" s="88"/>
      <c r="AN23" s="86"/>
      <c r="AO23" s="88"/>
      <c r="AP23" s="86"/>
      <c r="AQ23" s="139"/>
      <c r="AS23" s="171"/>
      <c r="AT23" s="172"/>
    </row>
    <row r="24" spans="1:47" ht="46.8" customHeight="1" x14ac:dyDescent="0.45">
      <c r="A24">
        <v>5</v>
      </c>
      <c r="B24" s="112"/>
      <c r="C24" s="92"/>
      <c r="D24" s="85"/>
      <c r="E24" s="87"/>
      <c r="F24" s="85"/>
      <c r="G24" s="87"/>
      <c r="H24" s="85"/>
      <c r="I24" s="87"/>
      <c r="J24" s="85"/>
      <c r="K24" s="114"/>
      <c r="M24" s="171"/>
      <c r="N24" s="172"/>
      <c r="Q24">
        <v>5</v>
      </c>
      <c r="R24" s="124"/>
      <c r="S24" s="92"/>
      <c r="T24" s="85"/>
      <c r="U24" s="87"/>
      <c r="V24" s="85"/>
      <c r="W24" s="87"/>
      <c r="X24" s="85"/>
      <c r="Y24" s="87"/>
      <c r="Z24" s="85"/>
      <c r="AA24" s="125"/>
      <c r="AC24" s="171"/>
      <c r="AD24" s="172"/>
      <c r="AG24">
        <v>5</v>
      </c>
      <c r="AH24" s="137"/>
      <c r="AI24" s="92"/>
      <c r="AJ24" s="85"/>
      <c r="AK24" s="87"/>
      <c r="AL24" s="85"/>
      <c r="AM24" s="87"/>
      <c r="AN24" s="85"/>
      <c r="AO24" s="87"/>
      <c r="AP24" s="85"/>
      <c r="AQ24" s="138"/>
      <c r="AS24" s="171"/>
      <c r="AT24" s="172"/>
    </row>
    <row r="25" spans="1:47" ht="46.8" customHeight="1" x14ac:dyDescent="0.45">
      <c r="A25">
        <v>6</v>
      </c>
      <c r="B25" s="113"/>
      <c r="C25" s="92"/>
      <c r="D25" s="85"/>
      <c r="E25" s="87"/>
      <c r="F25" s="85"/>
      <c r="G25" s="87"/>
      <c r="H25" s="85"/>
      <c r="I25" s="87"/>
      <c r="J25" s="85"/>
      <c r="K25" s="116"/>
      <c r="M25" s="171"/>
      <c r="N25" s="172"/>
      <c r="Q25">
        <v>6</v>
      </c>
      <c r="R25" s="121"/>
      <c r="S25" s="92"/>
      <c r="T25" s="85"/>
      <c r="U25" s="87"/>
      <c r="V25" s="85"/>
      <c r="W25" s="87"/>
      <c r="X25" s="85"/>
      <c r="Y25" s="87"/>
      <c r="Z25" s="85"/>
      <c r="AA25" s="127"/>
      <c r="AC25" s="171"/>
      <c r="AD25" s="172"/>
      <c r="AG25">
        <v>6</v>
      </c>
      <c r="AH25" s="119"/>
      <c r="AI25" s="92"/>
      <c r="AJ25" s="85"/>
      <c r="AK25" s="87"/>
      <c r="AL25" s="85"/>
      <c r="AM25" s="87"/>
      <c r="AN25" s="85"/>
      <c r="AO25" s="87"/>
      <c r="AP25" s="85"/>
      <c r="AQ25" s="140"/>
      <c r="AS25" s="171"/>
      <c r="AT25" s="172"/>
    </row>
    <row r="27" spans="1:47" ht="92.4" customHeight="1" x14ac:dyDescent="0.3">
      <c r="R27" s="281" t="s">
        <v>70</v>
      </c>
    </row>
    <row r="29" spans="1:47" ht="33.6" x14ac:dyDescent="0.65">
      <c r="B29" s="291" t="s">
        <v>49</v>
      </c>
      <c r="C29" s="292"/>
      <c r="D29" s="293"/>
      <c r="E29" s="293"/>
      <c r="F29" s="292"/>
      <c r="G29" s="291" t="s">
        <v>50</v>
      </c>
      <c r="H29" s="291"/>
      <c r="I29" s="291"/>
      <c r="J29" s="292"/>
      <c r="K29" s="292"/>
      <c r="L29" s="291" t="s">
        <v>51</v>
      </c>
      <c r="M29" s="293"/>
      <c r="N29" s="276"/>
      <c r="O29" s="276"/>
      <c r="R29" s="291" t="s">
        <v>98</v>
      </c>
      <c r="S29" s="275"/>
      <c r="T29" s="275"/>
      <c r="U29" s="275"/>
      <c r="V29" s="275"/>
      <c r="W29" s="13"/>
      <c r="X29" s="277"/>
      <c r="Y29" s="13"/>
      <c r="Z29" s="13"/>
      <c r="AA29" s="13"/>
      <c r="AB29" s="13"/>
      <c r="AC29" s="13"/>
      <c r="AD29" s="13"/>
      <c r="AH29" s="291" t="s">
        <v>92</v>
      </c>
      <c r="AI29" s="292"/>
      <c r="AJ29" s="292"/>
      <c r="AK29" s="292"/>
      <c r="AL29" s="292"/>
      <c r="AM29" s="292"/>
      <c r="AN29" s="13"/>
      <c r="AO29" s="13"/>
      <c r="AP29" s="13"/>
      <c r="AQ29" s="13"/>
      <c r="AR29" s="13"/>
      <c r="AS29" s="13"/>
      <c r="AT29" s="13"/>
      <c r="AU29" s="13"/>
    </row>
    <row r="30" spans="1:47" ht="33.6" x14ac:dyDescent="0.65">
      <c r="B30" s="317"/>
      <c r="C30" s="318"/>
      <c r="D30" s="319"/>
      <c r="E30" s="319"/>
      <c r="F30" s="318"/>
      <c r="G30" s="317"/>
      <c r="H30" s="317"/>
      <c r="I30" s="317"/>
      <c r="J30" s="318"/>
      <c r="K30" s="318"/>
      <c r="L30" s="317"/>
      <c r="M30" s="319"/>
      <c r="N30" s="320"/>
      <c r="O30" s="320"/>
      <c r="P30" s="321"/>
      <c r="Q30" s="321"/>
      <c r="R30" s="317"/>
      <c r="S30" s="322"/>
      <c r="T30" s="322"/>
      <c r="U30" s="322"/>
      <c r="V30" s="322"/>
      <c r="W30" s="321"/>
      <c r="X30" s="323"/>
      <c r="Y30" s="321"/>
      <c r="Z30" s="321"/>
      <c r="AA30" s="321"/>
      <c r="AB30" s="321"/>
      <c r="AC30" s="321"/>
      <c r="AD30" s="321"/>
      <c r="AE30" s="321"/>
      <c r="AF30" s="321"/>
      <c r="AG30" s="321"/>
      <c r="AH30" s="317"/>
      <c r="AI30" s="318"/>
      <c r="AJ30" s="318"/>
      <c r="AK30" s="318"/>
      <c r="AL30" s="318"/>
      <c r="AM30" s="318"/>
      <c r="AN30" s="321"/>
      <c r="AO30" s="321"/>
      <c r="AP30" s="321"/>
      <c r="AQ30" s="321"/>
      <c r="AR30" s="321"/>
      <c r="AS30" s="321"/>
      <c r="AT30" s="321"/>
      <c r="AU30" s="321"/>
    </row>
    <row r="31" spans="1:47" ht="37.049999999999997" customHeight="1" thickBot="1" x14ac:dyDescent="0.45">
      <c r="B31" s="141" t="s">
        <v>84</v>
      </c>
      <c r="C31" s="141" t="s">
        <v>85</v>
      </c>
      <c r="D31" s="2"/>
      <c r="E31" s="40"/>
      <c r="F31" s="40"/>
      <c r="G31" s="57" t="s">
        <v>84</v>
      </c>
      <c r="H31" s="57" t="s">
        <v>85</v>
      </c>
      <c r="I31" s="57"/>
      <c r="L31" s="57" t="s">
        <v>84</v>
      </c>
      <c r="M31" s="2"/>
      <c r="N31" s="169" t="s">
        <v>85</v>
      </c>
      <c r="O31" s="40"/>
      <c r="R31" s="54" t="s">
        <v>74</v>
      </c>
      <c r="S31" s="54" t="s">
        <v>61</v>
      </c>
      <c r="T31" s="2"/>
      <c r="U31" s="40"/>
      <c r="V31" s="179" t="s">
        <v>75</v>
      </c>
      <c r="W31" s="314" t="s">
        <v>35</v>
      </c>
      <c r="X31" s="314"/>
      <c r="Y31" s="54" t="s">
        <v>74</v>
      </c>
      <c r="Z31" s="54" t="s">
        <v>61</v>
      </c>
      <c r="AA31" s="2"/>
      <c r="AB31" s="40"/>
      <c r="AC31" s="154" t="s">
        <v>75</v>
      </c>
      <c r="AD31" s="314" t="s">
        <v>35</v>
      </c>
      <c r="AE31" s="314"/>
    </row>
    <row r="32" spans="1:47" ht="37.049999999999997" customHeight="1" thickTop="1" thickBot="1" x14ac:dyDescent="0.6">
      <c r="B32" s="215"/>
      <c r="C32" s="216"/>
      <c r="D32" s="217"/>
      <c r="E32" s="40"/>
      <c r="G32" s="143"/>
      <c r="H32" s="144"/>
      <c r="I32" s="145"/>
      <c r="L32" s="67"/>
      <c r="M32" s="68"/>
      <c r="N32" s="68"/>
      <c r="O32" s="69"/>
      <c r="R32" s="53">
        <v>1</v>
      </c>
      <c r="S32" s="207"/>
      <c r="T32" s="208"/>
      <c r="U32" s="209"/>
      <c r="V32" s="158"/>
      <c r="W32" s="159"/>
      <c r="Y32" s="53">
        <v>13</v>
      </c>
      <c r="Z32" s="198"/>
      <c r="AA32" s="199"/>
      <c r="AB32" s="200"/>
      <c r="AC32" s="158"/>
      <c r="AD32" s="162"/>
      <c r="AH32" s="282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4"/>
    </row>
    <row r="33" spans="2:47" ht="37.049999999999997" customHeight="1" thickBot="1" x14ac:dyDescent="0.45">
      <c r="B33" s="163"/>
      <c r="C33" s="164"/>
      <c r="D33" s="165"/>
      <c r="E33" s="40"/>
      <c r="G33" s="149"/>
      <c r="H33" s="164"/>
      <c r="I33" s="165"/>
      <c r="L33" s="213"/>
      <c r="M33" s="214"/>
      <c r="N33" s="150"/>
      <c r="O33" s="151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H33" s="282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4"/>
    </row>
    <row r="34" spans="2:47" ht="37.049999999999997" customHeight="1" thickBot="1" x14ac:dyDescent="0.6">
      <c r="B34" s="166"/>
      <c r="C34" s="167"/>
      <c r="D34" s="168"/>
      <c r="E34" s="40"/>
      <c r="G34" s="166"/>
      <c r="H34" s="167"/>
      <c r="I34" s="168"/>
      <c r="L34" s="196"/>
      <c r="M34" s="197"/>
      <c r="N34" s="152"/>
      <c r="O34" s="153"/>
      <c r="R34" s="53">
        <v>2</v>
      </c>
      <c r="S34" s="204"/>
      <c r="T34" s="205"/>
      <c r="U34" s="206"/>
      <c r="V34" s="158"/>
      <c r="W34" s="160"/>
      <c r="Y34" s="53">
        <v>14</v>
      </c>
      <c r="Z34" s="198"/>
      <c r="AA34" s="199"/>
      <c r="AB34" s="200"/>
      <c r="AC34" s="158"/>
      <c r="AD34" s="162"/>
      <c r="AH34" s="282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4"/>
    </row>
    <row r="35" spans="2:47" ht="37.049999999999997" customHeight="1" thickBot="1" x14ac:dyDescent="0.5">
      <c r="B35" s="210"/>
      <c r="C35" s="211"/>
      <c r="D35" s="212"/>
      <c r="E35" s="40"/>
      <c r="G35" s="146"/>
      <c r="H35" s="147"/>
      <c r="I35" s="148"/>
      <c r="L35" s="64"/>
      <c r="M35" s="65"/>
      <c r="N35" s="65"/>
      <c r="O35" s="66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H35" s="285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7"/>
    </row>
    <row r="36" spans="2:47" ht="37.049999999999997" customHeight="1" thickTop="1" thickBot="1" x14ac:dyDescent="0.6">
      <c r="B36" s="142"/>
      <c r="C36" s="142"/>
      <c r="D36" s="40"/>
      <c r="E36" s="40"/>
      <c r="G36" s="58"/>
      <c r="H36" s="40"/>
      <c r="I36" s="40"/>
      <c r="L36" s="58"/>
      <c r="M36" s="58"/>
      <c r="N36" s="58"/>
      <c r="O36" s="40"/>
      <c r="R36" s="53">
        <v>3</v>
      </c>
      <c r="S36" s="201"/>
      <c r="T36" s="202"/>
      <c r="U36" s="203"/>
      <c r="V36" s="158"/>
      <c r="W36" s="161"/>
      <c r="Y36" s="53">
        <v>15</v>
      </c>
      <c r="Z36" s="198"/>
      <c r="AA36" s="199"/>
      <c r="AB36" s="200"/>
      <c r="AC36" s="158"/>
      <c r="AD36" s="162"/>
      <c r="AH36" s="282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4"/>
    </row>
    <row r="37" spans="2:47" ht="37.049999999999997" customHeight="1" thickBot="1" x14ac:dyDescent="0.35">
      <c r="B37" t="s">
        <v>84</v>
      </c>
      <c r="C37" t="s">
        <v>85</v>
      </c>
      <c r="G37" t="s">
        <v>84</v>
      </c>
      <c r="H37" t="s">
        <v>85</v>
      </c>
      <c r="L37" t="s">
        <v>84</v>
      </c>
      <c r="N37" t="s">
        <v>85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H37" s="282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4"/>
    </row>
    <row r="38" spans="2:47" ht="37.049999999999997" customHeight="1" thickTop="1" thickBot="1" x14ac:dyDescent="0.6">
      <c r="B38" s="215"/>
      <c r="C38" s="216"/>
      <c r="D38" s="217"/>
      <c r="E38" s="40"/>
      <c r="G38" s="143"/>
      <c r="H38" s="144"/>
      <c r="I38" s="145"/>
      <c r="L38" s="67"/>
      <c r="M38" s="68"/>
      <c r="N38" s="68"/>
      <c r="O38" s="69"/>
      <c r="R38" s="53">
        <v>4</v>
      </c>
      <c r="S38" s="198"/>
      <c r="T38" s="199"/>
      <c r="U38" s="200"/>
      <c r="V38" s="158"/>
      <c r="W38" s="162"/>
      <c r="Y38" s="53">
        <v>16</v>
      </c>
      <c r="Z38" s="198"/>
      <c r="AA38" s="199"/>
      <c r="AB38" s="200"/>
      <c r="AC38" s="158"/>
      <c r="AD38" s="162"/>
      <c r="AH38" s="282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4"/>
    </row>
    <row r="39" spans="2:47" ht="37.049999999999997" customHeight="1" thickBot="1" x14ac:dyDescent="0.45">
      <c r="B39" s="163"/>
      <c r="C39" s="164"/>
      <c r="D39" s="165"/>
      <c r="E39" s="40"/>
      <c r="G39" s="163"/>
      <c r="H39" s="164"/>
      <c r="I39" s="165"/>
      <c r="L39" s="213"/>
      <c r="M39" s="214"/>
      <c r="N39" s="150"/>
      <c r="O39" s="151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H39" s="285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7"/>
    </row>
    <row r="40" spans="2:47" ht="37.049999999999997" customHeight="1" thickBot="1" x14ac:dyDescent="0.6">
      <c r="B40" s="166"/>
      <c r="C40" s="167"/>
      <c r="D40" s="168"/>
      <c r="E40" s="40"/>
      <c r="G40" s="166"/>
      <c r="H40" s="167"/>
      <c r="I40" s="168"/>
      <c r="L40" s="196"/>
      <c r="M40" s="197"/>
      <c r="N40" s="152"/>
      <c r="O40" s="153"/>
      <c r="R40" s="53">
        <v>5</v>
      </c>
      <c r="S40" s="198"/>
      <c r="T40" s="199"/>
      <c r="U40" s="200"/>
      <c r="V40" s="158"/>
      <c r="W40" s="162"/>
      <c r="Y40" s="53">
        <v>17</v>
      </c>
      <c r="Z40" s="198"/>
      <c r="AA40" s="199"/>
      <c r="AB40" s="200"/>
      <c r="AC40" s="158"/>
      <c r="AD40" s="162"/>
      <c r="AH40" s="282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4"/>
    </row>
    <row r="41" spans="2:47" ht="37.049999999999997" customHeight="1" thickBot="1" x14ac:dyDescent="0.5">
      <c r="B41" s="64"/>
      <c r="C41" s="65"/>
      <c r="D41" s="66"/>
      <c r="E41" s="40"/>
      <c r="G41" s="146"/>
      <c r="H41" s="147"/>
      <c r="I41" s="148"/>
      <c r="L41" s="64"/>
      <c r="M41" s="65"/>
      <c r="N41" s="65"/>
      <c r="O41" s="66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H41" s="282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4"/>
    </row>
    <row r="42" spans="2:47" ht="37.049999999999997" customHeight="1" thickTop="1" thickBot="1" x14ac:dyDescent="0.6">
      <c r="B42" s="142"/>
      <c r="C42" s="142"/>
      <c r="D42" s="169"/>
      <c r="E42" s="40"/>
      <c r="F42" s="40"/>
      <c r="G42" s="40"/>
      <c r="H42" s="40"/>
      <c r="I42" s="40"/>
      <c r="J42" s="40"/>
      <c r="K42" s="40"/>
      <c r="L42" s="40"/>
      <c r="M42" s="40"/>
      <c r="N42" s="40"/>
      <c r="R42" s="53">
        <v>6</v>
      </c>
      <c r="S42" s="198"/>
      <c r="T42" s="199"/>
      <c r="U42" s="200"/>
      <c r="V42" s="158"/>
      <c r="W42" s="162"/>
      <c r="Y42" s="53">
        <v>18</v>
      </c>
      <c r="Z42" s="198"/>
      <c r="AA42" s="199"/>
      <c r="AB42" s="200"/>
      <c r="AC42" s="158"/>
      <c r="AD42" s="162"/>
      <c r="AH42" s="282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4"/>
    </row>
    <row r="43" spans="2:47" ht="37.049999999999997" customHeight="1" thickBot="1" x14ac:dyDescent="0.4">
      <c r="B43" t="s">
        <v>84</v>
      </c>
      <c r="C43" t="s">
        <v>85</v>
      </c>
      <c r="G43" s="62" t="s">
        <v>66</v>
      </c>
      <c r="K43" s="40"/>
      <c r="L43" s="41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H43" s="285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7"/>
    </row>
    <row r="44" spans="2:47" ht="37.049999999999997" customHeight="1" thickTop="1" thickBot="1" x14ac:dyDescent="0.6">
      <c r="B44" s="67"/>
      <c r="C44" s="68"/>
      <c r="D44" s="69"/>
      <c r="E44" s="41"/>
      <c r="F44" s="41"/>
      <c r="G44" s="41"/>
      <c r="H44" s="41"/>
      <c r="J44" s="41"/>
      <c r="K44" s="40"/>
      <c r="L44" s="40"/>
      <c r="R44" s="53">
        <v>7</v>
      </c>
      <c r="S44" s="198"/>
      <c r="T44" s="199"/>
      <c r="U44" s="200"/>
      <c r="V44" s="158"/>
      <c r="W44" s="162"/>
      <c r="Y44" s="53">
        <v>19</v>
      </c>
      <c r="Z44" s="198"/>
      <c r="AA44" s="199"/>
      <c r="AB44" s="200"/>
      <c r="AC44" s="158"/>
      <c r="AD44" s="162"/>
      <c r="AH44" s="282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4"/>
    </row>
    <row r="45" spans="2:47" ht="37.049999999999997" customHeight="1" thickBot="1" x14ac:dyDescent="0.45">
      <c r="B45" s="163"/>
      <c r="C45" s="164"/>
      <c r="D45" s="165"/>
      <c r="E45" s="41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H45" s="282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4"/>
    </row>
    <row r="46" spans="2:47" ht="37.049999999999997" customHeight="1" thickBot="1" x14ac:dyDescent="0.6">
      <c r="B46" s="166"/>
      <c r="C46" s="167"/>
      <c r="D46" s="168"/>
      <c r="E46" s="41"/>
      <c r="F46" s="41"/>
      <c r="R46" s="53">
        <v>8</v>
      </c>
      <c r="S46" s="198"/>
      <c r="T46" s="199"/>
      <c r="U46" s="200"/>
      <c r="V46" s="55"/>
      <c r="W46" s="162"/>
      <c r="Y46" s="53">
        <v>20</v>
      </c>
      <c r="Z46" s="198"/>
      <c r="AA46" s="199"/>
      <c r="AB46" s="200"/>
      <c r="AC46" s="158"/>
      <c r="AD46" s="162"/>
      <c r="AH46" s="282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4"/>
    </row>
    <row r="47" spans="2:47" ht="37.049999999999997" customHeight="1" thickBot="1" x14ac:dyDescent="0.5">
      <c r="B47" s="64"/>
      <c r="C47" s="65"/>
      <c r="D47" s="66"/>
      <c r="E47" s="41"/>
      <c r="F47" s="41"/>
      <c r="G47" s="295" t="s">
        <v>96</v>
      </c>
      <c r="H47" s="296"/>
      <c r="I47" s="296"/>
      <c r="J47" s="296"/>
      <c r="K47" s="296"/>
      <c r="L47" s="296"/>
      <c r="M47" s="296"/>
      <c r="N47" s="296"/>
      <c r="O47" s="297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H47" s="285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7"/>
    </row>
    <row r="48" spans="2:47" ht="37.049999999999997" customHeight="1" thickTop="1" thickBot="1" x14ac:dyDescent="0.6">
      <c r="B48" s="58"/>
      <c r="C48" s="58"/>
      <c r="D48" s="169"/>
      <c r="G48" s="310" t="s">
        <v>99</v>
      </c>
      <c r="H48" s="308"/>
      <c r="I48" s="309"/>
      <c r="J48" s="309"/>
      <c r="K48" s="299"/>
      <c r="L48" s="298"/>
      <c r="M48" s="307" t="s">
        <v>35</v>
      </c>
      <c r="N48" s="315"/>
      <c r="O48" s="316"/>
      <c r="R48" s="53">
        <v>9</v>
      </c>
      <c r="S48" s="198"/>
      <c r="T48" s="199"/>
      <c r="U48" s="200"/>
      <c r="V48" s="55"/>
      <c r="W48" s="162"/>
      <c r="Y48" s="53">
        <v>21</v>
      </c>
      <c r="Z48" s="198"/>
      <c r="AA48" s="199"/>
      <c r="AB48" s="200"/>
      <c r="AC48" s="158"/>
      <c r="AD48" s="162"/>
      <c r="AH48" s="282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4"/>
    </row>
    <row r="49" spans="2:47" ht="37.049999999999997" customHeight="1" thickBot="1" x14ac:dyDescent="0.45">
      <c r="B49" t="s">
        <v>84</v>
      </c>
      <c r="C49" t="s">
        <v>85</v>
      </c>
      <c r="G49" s="311" t="s">
        <v>97</v>
      </c>
      <c r="H49" s="302"/>
      <c r="I49" s="302"/>
      <c r="J49" s="302"/>
      <c r="K49" s="303"/>
      <c r="L49" s="300"/>
      <c r="M49" s="301">
        <v>2</v>
      </c>
      <c r="N49" s="301" t="s">
        <v>76</v>
      </c>
      <c r="O49" s="312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H49" s="282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4"/>
    </row>
    <row r="50" spans="2:47" ht="37.049999999999997" customHeight="1" thickTop="1" thickBot="1" x14ac:dyDescent="0.6">
      <c r="B50" s="67"/>
      <c r="C50" s="68"/>
      <c r="D50" s="69"/>
      <c r="G50" s="311" t="str">
        <f>"+ 1 Punkt pro gewonnenem Play-Off Spiel"</f>
        <v>+ 1 Punkt pro gewonnenem Play-Off Spiel</v>
      </c>
      <c r="H50" s="301"/>
      <c r="I50" s="301"/>
      <c r="J50" s="301"/>
      <c r="K50" s="301"/>
      <c r="L50" s="300"/>
      <c r="M50" s="304" t="str">
        <f>"+"</f>
        <v>+</v>
      </c>
      <c r="N50" s="301" t="s">
        <v>77</v>
      </c>
      <c r="O50" s="312"/>
      <c r="R50" s="53">
        <v>10</v>
      </c>
      <c r="S50" s="198"/>
      <c r="T50" s="199"/>
      <c r="U50" s="200"/>
      <c r="V50" s="55"/>
      <c r="W50" s="162"/>
      <c r="Y50" s="53">
        <v>22</v>
      </c>
      <c r="Z50" s="198"/>
      <c r="AA50" s="199"/>
      <c r="AB50" s="200"/>
      <c r="AC50" s="158"/>
      <c r="AD50" s="162"/>
      <c r="AH50" s="282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4"/>
    </row>
    <row r="51" spans="2:47" ht="37.049999999999997" customHeight="1" thickBot="1" x14ac:dyDescent="0.45">
      <c r="B51" s="163"/>
      <c r="C51" s="164"/>
      <c r="D51" s="165"/>
      <c r="G51" s="311" t="str">
        <f>"+ 2 Punkte für nächst höhere Playoff-Phase"</f>
        <v>+ 2 Punkte für nächst höhere Playoff-Phase</v>
      </c>
      <c r="H51" s="301"/>
      <c r="I51" s="301"/>
      <c r="J51" s="301"/>
      <c r="K51" s="301"/>
      <c r="L51" s="300"/>
      <c r="M51" s="301"/>
      <c r="N51" s="301"/>
      <c r="O51" s="312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H51" s="285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7"/>
    </row>
    <row r="52" spans="2:47" ht="37.049999999999997" customHeight="1" thickBot="1" x14ac:dyDescent="0.6">
      <c r="B52" s="166"/>
      <c r="C52" s="167"/>
      <c r="D52" s="168"/>
      <c r="F52" s="40"/>
      <c r="G52" s="313" t="s">
        <v>100</v>
      </c>
      <c r="H52" s="300"/>
      <c r="I52" s="300"/>
      <c r="J52" s="300"/>
      <c r="K52" s="300"/>
      <c r="L52" s="300"/>
      <c r="M52" s="301" t="s">
        <v>102</v>
      </c>
      <c r="N52" s="301"/>
      <c r="O52" s="312"/>
      <c r="R52" s="53">
        <v>11</v>
      </c>
      <c r="S52" s="198"/>
      <c r="T52" s="199"/>
      <c r="U52" s="200"/>
      <c r="V52" s="55"/>
      <c r="W52" s="162"/>
      <c r="Y52" s="53">
        <v>23</v>
      </c>
      <c r="Z52" s="198"/>
      <c r="AA52" s="199"/>
      <c r="AB52" s="200"/>
      <c r="AC52" s="158"/>
      <c r="AD52" s="162"/>
      <c r="AH52" s="282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4"/>
    </row>
    <row r="53" spans="2:47" ht="37.049999999999997" customHeight="1" thickBot="1" x14ac:dyDescent="0.5">
      <c r="B53" s="64"/>
      <c r="C53" s="65"/>
      <c r="D53" s="66"/>
      <c r="G53" s="311" t="s">
        <v>101</v>
      </c>
      <c r="H53" s="300"/>
      <c r="I53" s="300"/>
      <c r="J53" s="300"/>
      <c r="K53" s="300"/>
      <c r="L53" s="300"/>
      <c r="M53" s="301" t="str">
        <f xml:space="preserve"> "= Anz TN +1 - Platzierung"</f>
        <v>= Anz TN +1 - Platzierung</v>
      </c>
      <c r="N53" s="301"/>
      <c r="O53" s="312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H53" s="282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4"/>
    </row>
    <row r="54" spans="2:47" ht="37.049999999999997" customHeight="1" thickTop="1" thickBot="1" x14ac:dyDescent="0.6">
      <c r="G54" s="311" t="s">
        <v>78</v>
      </c>
      <c r="H54" s="305"/>
      <c r="I54" s="305"/>
      <c r="J54" s="305"/>
      <c r="K54" s="305"/>
      <c r="L54" s="305"/>
      <c r="M54" s="305"/>
      <c r="N54" s="305"/>
      <c r="O54" s="306"/>
      <c r="R54" s="53">
        <v>12</v>
      </c>
      <c r="S54" s="198"/>
      <c r="T54" s="199"/>
      <c r="U54" s="200"/>
      <c r="V54" s="55"/>
      <c r="W54" s="162"/>
      <c r="Y54" s="53">
        <v>24</v>
      </c>
      <c r="Z54" s="198"/>
      <c r="AA54" s="199"/>
      <c r="AB54" s="200"/>
      <c r="AC54" s="158"/>
      <c r="AD54" s="162"/>
      <c r="AH54" s="282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4"/>
    </row>
    <row r="55" spans="2:47" ht="21" x14ac:dyDescent="0.4">
      <c r="G55" s="178"/>
      <c r="H55" s="178"/>
      <c r="I55" s="178"/>
      <c r="J55" s="178"/>
      <c r="K55" s="178"/>
      <c r="L55" s="178"/>
      <c r="M55" s="178"/>
      <c r="N55" s="178"/>
    </row>
  </sheetData>
  <mergeCells count="34">
    <mergeCell ref="W31:X31"/>
    <mergeCell ref="AD31:AE31"/>
    <mergeCell ref="B32:D32"/>
    <mergeCell ref="B1:N1"/>
    <mergeCell ref="Z48:AB48"/>
    <mergeCell ref="B35:D35"/>
    <mergeCell ref="L33:M33"/>
    <mergeCell ref="L34:M34"/>
    <mergeCell ref="L39:M39"/>
    <mergeCell ref="B38:D38"/>
    <mergeCell ref="S38:U38"/>
    <mergeCell ref="S36:U36"/>
    <mergeCell ref="S34:U34"/>
    <mergeCell ref="S32:U32"/>
    <mergeCell ref="Z32:AB32"/>
    <mergeCell ref="Z34:AB34"/>
    <mergeCell ref="Z36:AB36"/>
    <mergeCell ref="Z38:AB38"/>
    <mergeCell ref="L40:M40"/>
    <mergeCell ref="Z50:AB50"/>
    <mergeCell ref="Z52:AB52"/>
    <mergeCell ref="Z54:AB54"/>
    <mergeCell ref="S40:U40"/>
    <mergeCell ref="S42:U42"/>
    <mergeCell ref="S44:U44"/>
    <mergeCell ref="S46:U46"/>
    <mergeCell ref="S48:U48"/>
    <mergeCell ref="S50:U50"/>
    <mergeCell ref="S52:U52"/>
    <mergeCell ref="S54:U54"/>
    <mergeCell ref="Z40:AB40"/>
    <mergeCell ref="Z42:AB42"/>
    <mergeCell ref="Z44:AB44"/>
    <mergeCell ref="Z46:AB46"/>
  </mergeCells>
  <conditionalFormatting sqref="L32 L38 D32 D38 O32">
    <cfRule type="expression" dxfId="53" priority="91" stopIfTrue="1">
      <formula>(G33="b")</formula>
    </cfRule>
    <cfRule type="expression" dxfId="52" priority="92" stopIfTrue="1">
      <formula>OR(D33&gt;0,D34&gt;0)</formula>
    </cfRule>
    <cfRule type="expression" dxfId="51" priority="93" stopIfTrue="1">
      <formula>AND(D32&gt;0,D35&gt;0)</formula>
    </cfRule>
  </conditionalFormatting>
  <conditionalFormatting sqref="L41 L35 D35 D41 O35">
    <cfRule type="expression" dxfId="50" priority="94" stopIfTrue="1">
      <formula>(G33="b")</formula>
    </cfRule>
    <cfRule type="expression" dxfId="49" priority="95" stopIfTrue="1">
      <formula>OR(D33&gt;0,D34&gt;0)</formula>
    </cfRule>
    <cfRule type="expression" dxfId="48" priority="96" stopIfTrue="1">
      <formula>AND(D32&gt;0,D35&gt;0)</formula>
    </cfRule>
  </conditionalFormatting>
  <conditionalFormatting sqref="B32 B44 B50 B38">
    <cfRule type="expression" dxfId="47" priority="97" stopIfTrue="1">
      <formula>(D33="b")</formula>
    </cfRule>
    <cfRule type="expression" dxfId="46" priority="98" stopIfTrue="1">
      <formula>OR(B33&gt;0,B34&gt;0)</formula>
    </cfRule>
    <cfRule type="expression" dxfId="45" priority="99" stopIfTrue="1">
      <formula>AND(B32&gt;0,B35&gt;0)</formula>
    </cfRule>
  </conditionalFormatting>
  <conditionalFormatting sqref="B35 B41 B47 B53">
    <cfRule type="expression" dxfId="44" priority="100" stopIfTrue="1">
      <formula>(D33="b")</formula>
    </cfRule>
    <cfRule type="expression" dxfId="43" priority="101" stopIfTrue="1">
      <formula>OR(B33&gt;0,B34&gt;0)</formula>
    </cfRule>
    <cfRule type="expression" dxfId="42" priority="102" stopIfTrue="1">
      <formula>AND(B32&gt;0,B35&gt;0)</formula>
    </cfRule>
  </conditionalFormatting>
  <conditionalFormatting sqref="C32 C44 C50 C38 N38 N32">
    <cfRule type="expression" dxfId="41" priority="118" stopIfTrue="1">
      <formula>(#REF!="b")</formula>
    </cfRule>
    <cfRule type="expression" dxfId="40" priority="119" stopIfTrue="1">
      <formula>OR(C33&gt;0,C34&gt;0)</formula>
    </cfRule>
    <cfRule type="expression" dxfId="39" priority="120" stopIfTrue="1">
      <formula>AND(C32&gt;0,C35&gt;0)</formula>
    </cfRule>
  </conditionalFormatting>
  <conditionalFormatting sqref="C35 C41 C47 C53 N41 N35">
    <cfRule type="expression" dxfId="38" priority="124" stopIfTrue="1">
      <formula>(#REF!="b")</formula>
    </cfRule>
    <cfRule type="expression" dxfId="37" priority="125" stopIfTrue="1">
      <formula>OR(C33&gt;0,C34&gt;0)</formula>
    </cfRule>
    <cfRule type="expression" dxfId="36" priority="126" stopIfTrue="1">
      <formula>AND(C32&gt;0,C35&gt;0)</formula>
    </cfRule>
  </conditionalFormatting>
  <conditionalFormatting sqref="M32 M38">
    <cfRule type="expression" dxfId="35" priority="133" stopIfTrue="1">
      <formula>(#REF!="b")</formula>
    </cfRule>
    <cfRule type="expression" dxfId="34" priority="134" stopIfTrue="1">
      <formula>OR(M33&gt;0,M34&gt;0)</formula>
    </cfRule>
    <cfRule type="expression" dxfId="33" priority="135" stopIfTrue="1">
      <formula>AND(M32&gt;0,M35&gt;0)</formula>
    </cfRule>
  </conditionalFormatting>
  <conditionalFormatting sqref="M41 M35">
    <cfRule type="expression" dxfId="32" priority="151" stopIfTrue="1">
      <formula>(#REF!="b")</formula>
    </cfRule>
    <cfRule type="expression" dxfId="31" priority="152" stopIfTrue="1">
      <formula>OR(M33&gt;0,M34&gt;0)</formula>
    </cfRule>
    <cfRule type="expression" dxfId="30" priority="153" stopIfTrue="1">
      <formula>AND(M32&gt;0,M35&gt;0)</formula>
    </cfRule>
  </conditionalFormatting>
  <conditionalFormatting sqref="I32">
    <cfRule type="expression" dxfId="29" priority="10" stopIfTrue="1">
      <formula>(M33="b")</formula>
    </cfRule>
    <cfRule type="expression" dxfId="28" priority="11" stopIfTrue="1">
      <formula>OR(I33&gt;0,I34&gt;0)</formula>
    </cfRule>
    <cfRule type="expression" dxfId="27" priority="12" stopIfTrue="1">
      <formula>AND(I32&gt;0,I35&gt;0)</formula>
    </cfRule>
  </conditionalFormatting>
  <conditionalFormatting sqref="I38">
    <cfRule type="expression" dxfId="26" priority="7" stopIfTrue="1">
      <formula>(M39="b")</formula>
    </cfRule>
    <cfRule type="expression" dxfId="25" priority="8" stopIfTrue="1">
      <formula>OR(I39&gt;0,I40&gt;0)</formula>
    </cfRule>
    <cfRule type="expression" dxfId="24" priority="9" stopIfTrue="1">
      <formula>AND(I38&gt;0,I41&gt;0)</formula>
    </cfRule>
  </conditionalFormatting>
  <conditionalFormatting sqref="O38 D44">
    <cfRule type="expression" dxfId="23" priority="241" stopIfTrue="1">
      <formula>(G37="b")</formula>
    </cfRule>
    <cfRule type="expression" dxfId="22" priority="242" stopIfTrue="1">
      <formula>OR(D39&gt;0,D40&gt;0)</formula>
    </cfRule>
    <cfRule type="expression" dxfId="21" priority="243" stopIfTrue="1">
      <formula>AND(D38&gt;0,D41&gt;0)</formula>
    </cfRule>
  </conditionalFormatting>
  <conditionalFormatting sqref="O41 D47">
    <cfRule type="expression" dxfId="20" priority="244" stopIfTrue="1">
      <formula>(G37="b")</formula>
    </cfRule>
    <cfRule type="expression" dxfId="19" priority="245" stopIfTrue="1">
      <formula>OR(D39&gt;0,D40&gt;0)</formula>
    </cfRule>
    <cfRule type="expression" dxfId="18" priority="246" stopIfTrue="1">
      <formula>AND(D38&gt;0,D41&gt;0)</formula>
    </cfRule>
  </conditionalFormatting>
  <conditionalFormatting sqref="D50">
    <cfRule type="expression" dxfId="17" priority="247" stopIfTrue="1">
      <formula>(F50="b")</formula>
    </cfRule>
    <cfRule type="expression" dxfId="16" priority="248" stopIfTrue="1">
      <formula>OR(D51&gt;0,D52&gt;0)</formula>
    </cfRule>
    <cfRule type="expression" dxfId="15" priority="249" stopIfTrue="1">
      <formula>AND(D50&gt;0,D53&gt;0)</formula>
    </cfRule>
  </conditionalFormatting>
  <conditionalFormatting sqref="D53">
    <cfRule type="expression" dxfId="14" priority="250" stopIfTrue="1">
      <formula>(F50="b")</formula>
    </cfRule>
    <cfRule type="expression" dxfId="13" priority="251" stopIfTrue="1">
      <formula>OR(D51&gt;0,D52&gt;0)</formula>
    </cfRule>
    <cfRule type="expression" dxfId="12" priority="252" stopIfTrue="1">
      <formula>AND(D50&gt;0,D53&gt;0)</formula>
    </cfRule>
  </conditionalFormatting>
  <conditionalFormatting sqref="H32">
    <cfRule type="expression" dxfId="11" priority="4" stopIfTrue="1">
      <formula>(#REF!="b")</formula>
    </cfRule>
    <cfRule type="expression" dxfId="10" priority="5" stopIfTrue="1">
      <formula>OR(H33&gt;0,H34&gt;0)</formula>
    </cfRule>
    <cfRule type="expression" dxfId="9" priority="6" stopIfTrue="1">
      <formula>AND(H32&gt;0,H35&gt;0)</formula>
    </cfRule>
  </conditionalFormatting>
  <conditionalFormatting sqref="H38">
    <cfRule type="expression" dxfId="8" priority="1" stopIfTrue="1">
      <formula>(#REF!="b")</formula>
    </cfRule>
    <cfRule type="expression" dxfId="7" priority="2" stopIfTrue="1">
      <formula>OR(H39&gt;0,H40&gt;0)</formula>
    </cfRule>
    <cfRule type="expression" dxfId="6" priority="3" stopIfTrue="1">
      <formula>AND(H38&gt;0,H41&gt;0)</formula>
    </cfRule>
  </conditionalFormatting>
  <conditionalFormatting sqref="G32 G38">
    <cfRule type="expression" dxfId="5" priority="259" stopIfTrue="1">
      <formula>(H33="b")</formula>
    </cfRule>
    <cfRule type="expression" dxfId="4" priority="260" stopIfTrue="1">
      <formula>OR(G33&gt;0,G34&gt;0)</formula>
    </cfRule>
    <cfRule type="expression" dxfId="3" priority="261" stopIfTrue="1">
      <formula>AND(G32&gt;0,G35&gt;0)</formula>
    </cfRule>
  </conditionalFormatting>
  <conditionalFormatting sqref="G41 G35">
    <cfRule type="expression" dxfId="2" priority="265" stopIfTrue="1">
      <formula>(H33="b")</formula>
    </cfRule>
    <cfRule type="expression" dxfId="1" priority="266" stopIfTrue="1">
      <formula>OR(G33&gt;0,G34&gt;0)</formula>
    </cfRule>
    <cfRule type="expression" dxfId="0" priority="267" stopIfTrue="1">
      <formula>AND(G32&gt;0,G35&gt;0)</formula>
    </cfRule>
  </conditionalFormatting>
  <hyperlinks>
    <hyperlink ref="U1" r:id="rId1" xr:uid="{00000000-0004-0000-0200-000000000000}"/>
  </hyperlinks>
  <pageMargins left="0.25" right="0.25" top="0.75" bottom="0.75" header="0.3" footer="0.3"/>
  <pageSetup paperSize="304" scale="2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Gruppenraster</vt:lpstr>
      <vt:lpstr>Beispielraster 16TN</vt:lpstr>
      <vt:lpstr>Turnierraster-Blank</vt:lpstr>
    </vt:vector>
  </TitlesOfParts>
  <Company>AIT Austrian Institute of Technology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Lindley</dc:creator>
  <cp:lastModifiedBy>Andrew Lindley</cp:lastModifiedBy>
  <cp:lastPrinted>2019-04-01T12:04:02Z</cp:lastPrinted>
  <dcterms:created xsi:type="dcterms:W3CDTF">2017-01-17T13:43:21Z</dcterms:created>
  <dcterms:modified xsi:type="dcterms:W3CDTF">2019-04-01T12:04:55Z</dcterms:modified>
</cp:coreProperties>
</file>